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\Desktop\"/>
    </mc:Choice>
  </mc:AlternateContent>
  <xr:revisionPtr revIDLastSave="0" documentId="13_ncr:1_{E0B2BF5B-E8B3-43D4-8624-98F1D5108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énérateur de Liste" sheetId="2" r:id="rId1"/>
    <sheet name="Liste de Matérie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24" i="1"/>
  <c r="A25" i="1"/>
  <c r="A26" i="1"/>
  <c r="A27" i="1"/>
  <c r="A28" i="1"/>
  <c r="A29" i="1"/>
  <c r="A30" i="1"/>
  <c r="A31" i="1"/>
  <c r="A32" i="1"/>
  <c r="A23" i="1"/>
  <c r="B11" i="1"/>
  <c r="A12" i="1"/>
  <c r="A13" i="1"/>
  <c r="A14" i="1"/>
  <c r="A15" i="1"/>
  <c r="A16" i="1"/>
  <c r="A17" i="1"/>
  <c r="A11" i="1"/>
  <c r="B12" i="1"/>
  <c r="B13" i="1"/>
  <c r="B14" i="1"/>
  <c r="B15" i="1"/>
  <c r="B16" i="1"/>
  <c r="B17" i="1"/>
  <c r="C47" i="1"/>
  <c r="C48" i="1"/>
  <c r="C49" i="1"/>
  <c r="C50" i="1"/>
  <c r="C51" i="1"/>
  <c r="C52" i="1"/>
  <c r="C53" i="1"/>
  <c r="C46" i="1"/>
  <c r="B53" i="1"/>
  <c r="B47" i="1"/>
  <c r="B48" i="1"/>
  <c r="B49" i="1"/>
  <c r="B50" i="1"/>
  <c r="B51" i="1"/>
  <c r="B52" i="1"/>
  <c r="B46" i="1"/>
  <c r="C40" i="1"/>
  <c r="A48" i="1"/>
  <c r="A49" i="1"/>
  <c r="A47" i="1"/>
  <c r="A45" i="1"/>
  <c r="E43" i="1"/>
  <c r="E41" i="1"/>
  <c r="E42" i="1"/>
  <c r="E40" i="1"/>
  <c r="E37" i="1"/>
  <c r="E38" i="1"/>
  <c r="C34" i="1"/>
  <c r="C41" i="1"/>
  <c r="C42" i="1"/>
  <c r="C43" i="1"/>
  <c r="C44" i="1"/>
  <c r="B33" i="1"/>
  <c r="E32" i="1"/>
  <c r="E35" i="1"/>
  <c r="E34" i="1"/>
  <c r="E28" i="1"/>
  <c r="E33" i="1"/>
  <c r="C32" i="1"/>
  <c r="B40" i="1"/>
  <c r="B43" i="1"/>
  <c r="B44" i="1"/>
  <c r="B42" i="1"/>
  <c r="A39" i="1"/>
  <c r="A40" i="1"/>
  <c r="A41" i="1"/>
  <c r="A42" i="1"/>
  <c r="A43" i="1"/>
  <c r="E30" i="1"/>
  <c r="E26" i="1"/>
  <c r="C38" i="1"/>
  <c r="C35" i="1"/>
  <c r="C36" i="1"/>
  <c r="C37" i="1"/>
  <c r="B34" i="1"/>
  <c r="B35" i="1"/>
  <c r="B36" i="1"/>
  <c r="B37" i="1"/>
  <c r="B38" i="1"/>
  <c r="B39" i="1"/>
  <c r="E20" i="1"/>
  <c r="A36" i="1"/>
  <c r="A37" i="1"/>
  <c r="A35" i="1"/>
  <c r="B29" i="1"/>
  <c r="C27" i="1"/>
  <c r="C28" i="1"/>
  <c r="C29" i="1"/>
  <c r="C30" i="1"/>
  <c r="C31" i="1"/>
  <c r="C26" i="1"/>
  <c r="E12" i="1"/>
  <c r="E13" i="1"/>
  <c r="E14" i="1"/>
  <c r="E15" i="1"/>
  <c r="E16" i="1"/>
  <c r="E17" i="1"/>
  <c r="E18" i="1"/>
  <c r="E11" i="1"/>
  <c r="E24" i="1"/>
  <c r="C12" i="1"/>
  <c r="C13" i="1"/>
  <c r="C14" i="1"/>
  <c r="C15" i="1"/>
  <c r="C16" i="1"/>
  <c r="C17" i="1"/>
  <c r="C18" i="1"/>
  <c r="C11" i="1"/>
  <c r="E23" i="1"/>
  <c r="C20" i="1"/>
  <c r="E21" i="1"/>
  <c r="C23" i="1"/>
  <c r="C24" i="1"/>
  <c r="B30" i="1"/>
  <c r="B31" i="1"/>
  <c r="C22" i="1"/>
  <c r="B23" i="1"/>
  <c r="B27" i="1"/>
  <c r="B21" i="1"/>
  <c r="B24" i="1"/>
  <c r="B25" i="1"/>
  <c r="B20" i="1"/>
  <c r="B19" i="1"/>
  <c r="A20" i="1"/>
  <c r="A21" i="1"/>
  <c r="A19" i="1"/>
</calcChain>
</file>

<file path=xl/sharedStrings.xml><?xml version="1.0" encoding="utf-8"?>
<sst xmlns="http://schemas.openxmlformats.org/spreadsheetml/2006/main" count="411" uniqueCount="156">
  <si>
    <t>Pipettes</t>
  </si>
  <si>
    <t>Volume</t>
  </si>
  <si>
    <t>Quantité</t>
  </si>
  <si>
    <t>1 mL</t>
  </si>
  <si>
    <t>2 mL</t>
  </si>
  <si>
    <t>5 mL</t>
  </si>
  <si>
    <t>10 mL</t>
  </si>
  <si>
    <t>20 mL</t>
  </si>
  <si>
    <t>25 mL</t>
  </si>
  <si>
    <t>50 mL</t>
  </si>
  <si>
    <t>Miropipettes</t>
  </si>
  <si>
    <t>Gamme de volume</t>
  </si>
  <si>
    <t>de 1 à 10 µL</t>
  </si>
  <si>
    <t>de 10 à 100 µL</t>
  </si>
  <si>
    <t>de 100 à 1000 µL</t>
  </si>
  <si>
    <t>de 2 à 20 µL</t>
  </si>
  <si>
    <t>à compléter</t>
  </si>
  <si>
    <t>Bechers</t>
  </si>
  <si>
    <t>100 mL</t>
  </si>
  <si>
    <t>150 mL</t>
  </si>
  <si>
    <t>250 mL</t>
  </si>
  <si>
    <t>400 mL</t>
  </si>
  <si>
    <t>Eprouvettes</t>
  </si>
  <si>
    <t>Fioles Jaugées</t>
  </si>
  <si>
    <t>200 mL</t>
  </si>
  <si>
    <t>Erlenmeyer</t>
  </si>
  <si>
    <t xml:space="preserve">Type de col </t>
  </si>
  <si>
    <t>col étroit</t>
  </si>
  <si>
    <t>col large</t>
  </si>
  <si>
    <t xml:space="preserve">col étroit à vis </t>
  </si>
  <si>
    <t>col large à vis</t>
  </si>
  <si>
    <t>col rodé</t>
  </si>
  <si>
    <t>Matériel de filtration</t>
  </si>
  <si>
    <t>Fiole à vide</t>
  </si>
  <si>
    <t>Buchner</t>
  </si>
  <si>
    <t>Porosité ?</t>
  </si>
  <si>
    <t>Matériels</t>
  </si>
  <si>
    <t>NOM</t>
  </si>
  <si>
    <t>PRENOM</t>
  </si>
  <si>
    <t>CLASSE</t>
  </si>
  <si>
    <t>DATE</t>
  </si>
  <si>
    <t>HEURE</t>
  </si>
  <si>
    <t>LABORATOIRE DE CHIMIE</t>
  </si>
  <si>
    <t>Fiche de demande de Matériel de TIPE</t>
  </si>
  <si>
    <t>Jaugée(s)</t>
  </si>
  <si>
    <t>Graduée(s)</t>
  </si>
  <si>
    <t>Type</t>
  </si>
  <si>
    <t>Béchers</t>
  </si>
  <si>
    <t>Micropipettes</t>
  </si>
  <si>
    <t>Verre Fritté</t>
  </si>
  <si>
    <t>Boîtes de Pétri</t>
  </si>
  <si>
    <t>Taille</t>
  </si>
  <si>
    <t>Ø 50 mm</t>
  </si>
  <si>
    <t>Ø75 mm</t>
  </si>
  <si>
    <t>Ø90 mm</t>
  </si>
  <si>
    <t>Pilluliers</t>
  </si>
  <si>
    <t>Burettes</t>
  </si>
  <si>
    <t>Entonnoirs</t>
  </si>
  <si>
    <t>à solide</t>
  </si>
  <si>
    <t>à liquide</t>
  </si>
  <si>
    <r>
      <rPr>
        <u val="double"/>
        <sz val="12"/>
        <color theme="1"/>
        <rFont val="Arial Black"/>
        <family val="2"/>
      </rPr>
      <t>Compléter la feuille "Générateur de liste" (onglet en bas à gauche)</t>
    </r>
    <r>
      <rPr>
        <sz val="12"/>
        <color theme="1"/>
        <rFont val="Arial Black"/>
        <family val="2"/>
      </rPr>
      <t>, la liste de matériels sera générée automatiquement</t>
    </r>
  </si>
  <si>
    <t>Agitateur magnétique</t>
  </si>
  <si>
    <t>Agiteurs magnétiques</t>
  </si>
  <si>
    <t>Compléter cette feuille afin de générer une liste de matériel (onglet "Liste de matériel" en bas à gauche)</t>
  </si>
  <si>
    <t>mini (5 mm)</t>
  </si>
  <si>
    <t>classique (20 mm)</t>
  </si>
  <si>
    <t>grand (40 mm)</t>
  </si>
  <si>
    <t>Barreaux aimantés</t>
  </si>
  <si>
    <t>Plaques chauffantes</t>
  </si>
  <si>
    <t>Plaques Chauffantes</t>
  </si>
  <si>
    <t>Thermorégulée ?</t>
  </si>
  <si>
    <t>sans sonde(s)</t>
  </si>
  <si>
    <t>avec sonde(s)</t>
  </si>
  <si>
    <t>Chauffe-Ballon</t>
  </si>
  <si>
    <t>Chauffe-ballon</t>
  </si>
  <si>
    <t>Support élévateur</t>
  </si>
  <si>
    <t>Support Elévateur</t>
  </si>
  <si>
    <t>Appareils</t>
  </si>
  <si>
    <t>spéctrophotomètre(s) UV-visible</t>
  </si>
  <si>
    <t>spéctrophotomètre UV</t>
  </si>
  <si>
    <t>multimètre(s)</t>
  </si>
  <si>
    <t>générateur(s) éléctrique(s)</t>
  </si>
  <si>
    <t>Barreau(x) aimanté(s)</t>
  </si>
  <si>
    <t>Apparreil(s)</t>
  </si>
  <si>
    <t>Cristallisoir</t>
  </si>
  <si>
    <t>petit (~ 10 cm)</t>
  </si>
  <si>
    <t>moyen (~ 15 cm)</t>
  </si>
  <si>
    <t>grand (~ 25 cm)</t>
  </si>
  <si>
    <t>Cristallisoirs</t>
  </si>
  <si>
    <t>Cuves spéctro</t>
  </si>
  <si>
    <t>Cuves en plastique</t>
  </si>
  <si>
    <t>Cuves en verre</t>
  </si>
  <si>
    <t>Cuves en quartz</t>
  </si>
  <si>
    <t>lame de fer</t>
  </si>
  <si>
    <t>lame de zinc</t>
  </si>
  <si>
    <t>lame de plomb</t>
  </si>
  <si>
    <t>lame de cuivre</t>
  </si>
  <si>
    <t>lame d'aluminium</t>
  </si>
  <si>
    <t>Électrodes</t>
  </si>
  <si>
    <t xml:space="preserve">électrode(s) au calomel </t>
  </si>
  <si>
    <t>électrode(s) Ag/AgCl</t>
  </si>
  <si>
    <t>électrode(s) au sulfate mercureux</t>
  </si>
  <si>
    <t>électrode(s) de verre</t>
  </si>
  <si>
    <t>électode(s) de pH-combinée(s)</t>
  </si>
  <si>
    <t>électrode(s) d'argent</t>
  </si>
  <si>
    <t>électrode(s) de platine</t>
  </si>
  <si>
    <t>Lames métalliques</t>
  </si>
  <si>
    <t>Fils éléctriques</t>
  </si>
  <si>
    <t>Pinces crocodiles</t>
  </si>
  <si>
    <t>monocol</t>
  </si>
  <si>
    <t>bicol</t>
  </si>
  <si>
    <t>tricol</t>
  </si>
  <si>
    <t>Ballons</t>
  </si>
  <si>
    <t>Réfrigérants</t>
  </si>
  <si>
    <t>réfrigérant(s) droit(s)</t>
  </si>
  <si>
    <t>réfrigérant(s) à boules</t>
  </si>
  <si>
    <t>réfrigérant(s) à air</t>
  </si>
  <si>
    <t>électrode de nitrate</t>
  </si>
  <si>
    <t>Ponts salins</t>
  </si>
  <si>
    <t>Allonge pour électrode</t>
  </si>
  <si>
    <r>
      <t>KNO</t>
    </r>
    <r>
      <rPr>
        <b/>
        <sz val="11"/>
        <color theme="1"/>
        <rFont val="Calibri"/>
        <family val="2"/>
      </rPr>
      <t>₃ saturé</t>
    </r>
  </si>
  <si>
    <t>KCl saturé</t>
  </si>
  <si>
    <t>Oui</t>
  </si>
  <si>
    <t>Non</t>
  </si>
  <si>
    <t>Olives</t>
  </si>
  <si>
    <t>thermomètre(s) à alcool</t>
  </si>
  <si>
    <t>allonge(s) de recette</t>
  </si>
  <si>
    <t>tête(s) de colonne</t>
  </si>
  <si>
    <t>Verrerie pour distillation</t>
  </si>
  <si>
    <t>vigreux</t>
  </si>
  <si>
    <t>Verreries pour distillation</t>
  </si>
  <si>
    <t>Thermomètre</t>
  </si>
  <si>
    <t>thermomètre(s) éléctronique(s)</t>
  </si>
  <si>
    <t>Potences et Pinces</t>
  </si>
  <si>
    <t>potence(s)</t>
  </si>
  <si>
    <t>pince(s) à 2 doigts</t>
  </si>
  <si>
    <t>pince(s) à 3/4 doigts</t>
  </si>
  <si>
    <t>Potences et pinces</t>
  </si>
  <si>
    <t>noix de serrage</t>
  </si>
  <si>
    <t>bouchon(s) à jupe rabattable</t>
  </si>
  <si>
    <t>bouchon(s) en verre</t>
  </si>
  <si>
    <t>fiole(s) de garde</t>
  </si>
  <si>
    <r>
      <t>garde(s) à CaCl</t>
    </r>
    <r>
      <rPr>
        <sz val="11"/>
        <color theme="1"/>
        <rFont val="Calibri"/>
        <family val="2"/>
      </rPr>
      <t>₂</t>
    </r>
  </si>
  <si>
    <t>ampoule(s) de coulée</t>
  </si>
  <si>
    <r>
      <t>ballon(s) pour N</t>
    </r>
    <r>
      <rPr>
        <sz val="11"/>
        <color theme="1"/>
        <rFont val="Calibri"/>
        <family val="2"/>
      </rPr>
      <t>₂</t>
    </r>
  </si>
  <si>
    <r>
      <t>bouteille de CO</t>
    </r>
    <r>
      <rPr>
        <sz val="11"/>
        <color theme="1"/>
        <rFont val="Calibri"/>
        <family val="2"/>
      </rPr>
      <t>₂</t>
    </r>
  </si>
  <si>
    <r>
      <t>bouteille de N</t>
    </r>
    <r>
      <rPr>
        <sz val="11"/>
        <color theme="1"/>
        <rFont val="Calibri"/>
        <family val="2"/>
      </rPr>
      <t>₂</t>
    </r>
  </si>
  <si>
    <r>
      <t>bouteille de O</t>
    </r>
    <r>
      <rPr>
        <sz val="11"/>
        <color theme="1"/>
        <rFont val="Calibri"/>
        <family val="2"/>
      </rPr>
      <t>₂</t>
    </r>
  </si>
  <si>
    <t>adaptateur(s) pour thermomètre</t>
  </si>
  <si>
    <t>Autres verreries de chimie organique</t>
  </si>
  <si>
    <t>Bouteille de gaz</t>
  </si>
  <si>
    <t>Autre(s) Demande</t>
  </si>
  <si>
    <t>Remplir les cases suivantes</t>
  </si>
  <si>
    <t>Autre(s) demande</t>
  </si>
  <si>
    <t>conductimètre(s) + cellule(s)</t>
  </si>
  <si>
    <t>pH-mètre(s) / potentiomètre(s)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</si>
</sst>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 Black"/>
      <family val="2"/>
    </font>
    <font>
      <u/>
      <sz val="18"/>
      <color theme="1"/>
      <name val="Arial Black"/>
      <family val="2"/>
    </font>
    <font>
      <u/>
      <sz val="16"/>
      <color theme="1"/>
      <name val="Arial Black"/>
      <family val="2"/>
    </font>
    <font>
      <b/>
      <sz val="11"/>
      <color theme="1"/>
      <name val="Arial Black"/>
      <family val="2"/>
    </font>
    <font>
      <sz val="12"/>
      <color theme="1"/>
      <name val="Arial Black"/>
      <family val="2"/>
    </font>
    <font>
      <u val="double"/>
      <sz val="12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0</xdr:row>
      <xdr:rowOff>83819</xdr:rowOff>
    </xdr:from>
    <xdr:to>
      <xdr:col>0</xdr:col>
      <xdr:colOff>3321172</xdr:colOff>
      <xdr:row>3</xdr:row>
      <xdr:rowOff>220980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C87271-55C8-ADB6-D42E-0A6A0952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83819"/>
          <a:ext cx="2780152" cy="128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655320</xdr:colOff>
      <xdr:row>0</xdr:row>
      <xdr:rowOff>30479</xdr:rowOff>
    </xdr:from>
    <xdr:to>
      <xdr:col>4</xdr:col>
      <xdr:colOff>1386840</xdr:colOff>
      <xdr:row>3</xdr:row>
      <xdr:rowOff>242332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E3C31EA-DA2C-F25D-7075-659B1926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8860" y="30479"/>
          <a:ext cx="2072640" cy="1354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3"/>
  <sheetViews>
    <sheetView tabSelected="1" topLeftCell="A43" zoomScaleNormal="100" workbookViewId="0">
      <selection activeCell="N55" sqref="N55"/>
    </sheetView>
  </sheetViews>
  <sheetFormatPr baseColWidth="10" defaultColWidth="11.5546875" defaultRowHeight="14.4" x14ac:dyDescent="0.3"/>
  <cols>
    <col min="1" max="14" width="11.5546875" style="1"/>
    <col min="15" max="15" width="14.77734375" style="1" bestFit="1" customWidth="1"/>
    <col min="16" max="16" width="12.88671875" style="1" bestFit="1" customWidth="1"/>
    <col min="17" max="16384" width="11.5546875" style="1"/>
  </cols>
  <sheetData>
    <row r="1" spans="1:16" ht="29.4" customHeight="1" x14ac:dyDescent="0.45">
      <c r="A1" s="60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3" spans="1:16" ht="15" thickBot="1" x14ac:dyDescent="0.35"/>
    <row r="4" spans="1:16" ht="15" thickBot="1" x14ac:dyDescent="0.35">
      <c r="A4" s="47" t="s">
        <v>0</v>
      </c>
      <c r="B4" s="48"/>
      <c r="C4" s="49"/>
      <c r="E4" s="47" t="s">
        <v>17</v>
      </c>
      <c r="F4" s="48"/>
      <c r="G4" s="49"/>
      <c r="I4" s="47" t="s">
        <v>23</v>
      </c>
      <c r="J4" s="48"/>
      <c r="K4" s="49"/>
      <c r="M4" s="47" t="s">
        <v>25</v>
      </c>
      <c r="N4" s="48"/>
      <c r="O4" s="48"/>
      <c r="P4" s="49"/>
    </row>
    <row r="6" spans="1:16" x14ac:dyDescent="0.3">
      <c r="A6" s="16" t="s">
        <v>46</v>
      </c>
      <c r="B6" s="16" t="s">
        <v>1</v>
      </c>
      <c r="C6" s="16" t="s">
        <v>2</v>
      </c>
      <c r="E6" s="68" t="s">
        <v>1</v>
      </c>
      <c r="F6" s="68"/>
      <c r="G6" s="16" t="s">
        <v>2</v>
      </c>
      <c r="I6" s="54" t="s">
        <v>1</v>
      </c>
      <c r="J6" s="55"/>
      <c r="K6" s="22" t="s">
        <v>2</v>
      </c>
      <c r="M6" s="16" t="s">
        <v>26</v>
      </c>
      <c r="N6" s="67" t="s">
        <v>1</v>
      </c>
      <c r="O6" s="67"/>
      <c r="P6" s="16" t="s">
        <v>2</v>
      </c>
    </row>
    <row r="7" spans="1:16" x14ac:dyDescent="0.3">
      <c r="A7" s="23" t="s">
        <v>16</v>
      </c>
      <c r="B7" s="4" t="s">
        <v>16</v>
      </c>
      <c r="C7" s="4"/>
      <c r="E7" s="56" t="s">
        <v>16</v>
      </c>
      <c r="F7" s="58"/>
      <c r="G7" s="4"/>
      <c r="I7" s="50" t="s">
        <v>16</v>
      </c>
      <c r="J7" s="51"/>
      <c r="K7" s="4"/>
      <c r="M7" s="23" t="s">
        <v>16</v>
      </c>
      <c r="N7" s="57" t="s">
        <v>16</v>
      </c>
      <c r="O7" s="58"/>
      <c r="P7" s="4"/>
    </row>
    <row r="8" spans="1:16" x14ac:dyDescent="0.3">
      <c r="A8" s="35" t="s">
        <v>16</v>
      </c>
      <c r="B8" s="5" t="s">
        <v>16</v>
      </c>
      <c r="C8" s="5"/>
      <c r="E8" s="50" t="s">
        <v>16</v>
      </c>
      <c r="F8" s="51"/>
      <c r="G8" s="5"/>
      <c r="I8" s="50" t="s">
        <v>16</v>
      </c>
      <c r="J8" s="51"/>
      <c r="K8" s="5"/>
      <c r="M8" s="35" t="s">
        <v>16</v>
      </c>
      <c r="N8" s="61" t="s">
        <v>16</v>
      </c>
      <c r="O8" s="51"/>
      <c r="P8" s="5"/>
    </row>
    <row r="9" spans="1:16" x14ac:dyDescent="0.3">
      <c r="A9" s="35" t="s">
        <v>16</v>
      </c>
      <c r="B9" s="5" t="s">
        <v>16</v>
      </c>
      <c r="C9" s="5"/>
      <c r="E9" s="50" t="s">
        <v>16</v>
      </c>
      <c r="F9" s="51"/>
      <c r="G9" s="5"/>
      <c r="I9" s="50" t="s">
        <v>16</v>
      </c>
      <c r="J9" s="51"/>
      <c r="K9" s="5"/>
      <c r="M9" s="35" t="s">
        <v>16</v>
      </c>
      <c r="N9" s="61" t="s">
        <v>16</v>
      </c>
      <c r="O9" s="51"/>
      <c r="P9" s="5"/>
    </row>
    <row r="10" spans="1:16" x14ac:dyDescent="0.3">
      <c r="A10" s="35" t="s">
        <v>16</v>
      </c>
      <c r="B10" s="5" t="s">
        <v>16</v>
      </c>
      <c r="C10" s="5"/>
      <c r="E10" s="50" t="s">
        <v>16</v>
      </c>
      <c r="F10" s="51"/>
      <c r="G10" s="5"/>
      <c r="I10" s="50" t="s">
        <v>16</v>
      </c>
      <c r="J10" s="51"/>
      <c r="K10" s="5"/>
      <c r="M10" s="35" t="s">
        <v>16</v>
      </c>
      <c r="N10" s="61" t="s">
        <v>16</v>
      </c>
      <c r="O10" s="51"/>
      <c r="P10" s="5"/>
    </row>
    <row r="11" spans="1:16" x14ac:dyDescent="0.3">
      <c r="A11" s="35" t="s">
        <v>16</v>
      </c>
      <c r="B11" s="5" t="s">
        <v>16</v>
      </c>
      <c r="C11" s="5"/>
      <c r="E11" s="50" t="s">
        <v>16</v>
      </c>
      <c r="F11" s="51"/>
      <c r="G11" s="5"/>
      <c r="I11" s="50" t="s">
        <v>16</v>
      </c>
      <c r="J11" s="51"/>
      <c r="K11" s="5"/>
      <c r="M11" s="35" t="s">
        <v>16</v>
      </c>
      <c r="N11" s="61" t="s">
        <v>16</v>
      </c>
      <c r="O11" s="51"/>
      <c r="P11" s="5"/>
    </row>
    <row r="12" spans="1:16" x14ac:dyDescent="0.3">
      <c r="A12" s="35" t="s">
        <v>16</v>
      </c>
      <c r="B12" s="5" t="s">
        <v>16</v>
      </c>
      <c r="C12" s="5"/>
      <c r="E12" s="50" t="s">
        <v>16</v>
      </c>
      <c r="F12" s="51"/>
      <c r="G12" s="5"/>
      <c r="I12" s="50" t="s">
        <v>16</v>
      </c>
      <c r="J12" s="51"/>
      <c r="K12" s="5"/>
      <c r="M12" s="35" t="s">
        <v>16</v>
      </c>
      <c r="N12" s="61" t="s">
        <v>16</v>
      </c>
      <c r="O12" s="51"/>
      <c r="P12" s="5"/>
    </row>
    <row r="13" spans="1:16" x14ac:dyDescent="0.3">
      <c r="A13" s="25" t="s">
        <v>16</v>
      </c>
      <c r="B13" s="3" t="s">
        <v>16</v>
      </c>
      <c r="C13" s="3"/>
      <c r="E13" s="52" t="s">
        <v>16</v>
      </c>
      <c r="F13" s="53"/>
      <c r="G13" s="3"/>
      <c r="I13" s="50" t="s">
        <v>16</v>
      </c>
      <c r="J13" s="51"/>
      <c r="K13" s="5"/>
      <c r="M13" s="35" t="s">
        <v>16</v>
      </c>
      <c r="N13" s="61" t="s">
        <v>16</v>
      </c>
      <c r="O13" s="51"/>
      <c r="P13" s="5"/>
    </row>
    <row r="14" spans="1:16" x14ac:dyDescent="0.3">
      <c r="I14" s="52" t="s">
        <v>16</v>
      </c>
      <c r="J14" s="53"/>
      <c r="K14" s="3"/>
      <c r="M14" s="35" t="s">
        <v>16</v>
      </c>
      <c r="N14" s="61" t="s">
        <v>16</v>
      </c>
      <c r="O14" s="51"/>
      <c r="P14" s="5"/>
    </row>
    <row r="15" spans="1:16" ht="15" thickBot="1" x14ac:dyDescent="0.35">
      <c r="M15" s="35" t="s">
        <v>16</v>
      </c>
      <c r="N15" s="61" t="s">
        <v>16</v>
      </c>
      <c r="O15" s="51"/>
      <c r="P15" s="5"/>
    </row>
    <row r="16" spans="1:16" ht="15" thickBot="1" x14ac:dyDescent="0.35">
      <c r="A16" s="47" t="s">
        <v>10</v>
      </c>
      <c r="B16" s="48"/>
      <c r="C16" s="49"/>
      <c r="E16" s="47" t="s">
        <v>22</v>
      </c>
      <c r="F16" s="48"/>
      <c r="G16" s="49"/>
      <c r="M16" s="35" t="s">
        <v>16</v>
      </c>
      <c r="N16" s="61" t="s">
        <v>16</v>
      </c>
      <c r="O16" s="51"/>
      <c r="P16" s="5"/>
    </row>
    <row r="17" spans="1:16" ht="15" thickBot="1" x14ac:dyDescent="0.35">
      <c r="I17" s="47" t="s">
        <v>32</v>
      </c>
      <c r="J17" s="48"/>
      <c r="K17" s="49"/>
      <c r="M17" s="25" t="s">
        <v>16</v>
      </c>
      <c r="N17" s="66" t="s">
        <v>16</v>
      </c>
      <c r="O17" s="53"/>
      <c r="P17" s="3"/>
    </row>
    <row r="18" spans="1:16" x14ac:dyDescent="0.3">
      <c r="A18" s="56" t="s">
        <v>11</v>
      </c>
      <c r="B18" s="57"/>
      <c r="C18" s="58"/>
      <c r="E18" s="54" t="s">
        <v>1</v>
      </c>
      <c r="F18" s="55"/>
      <c r="G18" s="16" t="s">
        <v>2</v>
      </c>
    </row>
    <row r="19" spans="1:16" ht="15" thickBot="1" x14ac:dyDescent="0.35">
      <c r="A19" s="56" t="s">
        <v>16</v>
      </c>
      <c r="B19" s="57"/>
      <c r="C19" s="58"/>
      <c r="E19" s="56" t="s">
        <v>16</v>
      </c>
      <c r="F19" s="58"/>
      <c r="G19" s="5"/>
      <c r="K19" s="16" t="s">
        <v>2</v>
      </c>
      <c r="M19" s="32"/>
      <c r="N19" s="32"/>
    </row>
    <row r="20" spans="1:16" ht="15" thickBot="1" x14ac:dyDescent="0.35">
      <c r="A20" s="50" t="s">
        <v>16</v>
      </c>
      <c r="B20" s="61"/>
      <c r="C20" s="51"/>
      <c r="E20" s="50" t="s">
        <v>16</v>
      </c>
      <c r="F20" s="51"/>
      <c r="G20" s="5"/>
      <c r="I20" s="62" t="s">
        <v>33</v>
      </c>
      <c r="J20" s="63"/>
      <c r="K20" s="16"/>
      <c r="M20" s="47" t="s">
        <v>57</v>
      </c>
      <c r="N20" s="48"/>
      <c r="O20" s="49"/>
    </row>
    <row r="21" spans="1:16" x14ac:dyDescent="0.3">
      <c r="A21" s="50" t="s">
        <v>16</v>
      </c>
      <c r="B21" s="61"/>
      <c r="C21" s="51"/>
      <c r="E21" s="50" t="s">
        <v>16</v>
      </c>
      <c r="F21" s="51"/>
      <c r="G21" s="5"/>
    </row>
    <row r="22" spans="1:16" x14ac:dyDescent="0.3">
      <c r="A22" s="52" t="s">
        <v>16</v>
      </c>
      <c r="B22" s="66"/>
      <c r="C22" s="53"/>
      <c r="E22" s="50" t="s">
        <v>16</v>
      </c>
      <c r="F22" s="51"/>
      <c r="G22" s="5"/>
      <c r="I22" s="62" t="s">
        <v>34</v>
      </c>
      <c r="J22" s="63"/>
      <c r="K22" s="16"/>
      <c r="M22" s="56" t="s">
        <v>46</v>
      </c>
      <c r="N22" s="58"/>
      <c r="O22" s="16" t="s">
        <v>2</v>
      </c>
    </row>
    <row r="23" spans="1:16" x14ac:dyDescent="0.3">
      <c r="E23" s="50" t="s">
        <v>16</v>
      </c>
      <c r="F23" s="51"/>
      <c r="G23" s="5"/>
      <c r="M23" s="56" t="s">
        <v>16</v>
      </c>
      <c r="N23" s="58"/>
      <c r="O23" s="4"/>
    </row>
    <row r="24" spans="1:16" ht="15" thickBot="1" x14ac:dyDescent="0.35">
      <c r="E24" s="50" t="s">
        <v>16</v>
      </c>
      <c r="F24" s="51"/>
      <c r="G24" s="5"/>
      <c r="I24" s="62" t="s">
        <v>49</v>
      </c>
      <c r="J24" s="63"/>
      <c r="K24" s="64"/>
      <c r="M24" s="52" t="s">
        <v>16</v>
      </c>
      <c r="N24" s="53"/>
      <c r="O24" s="3"/>
    </row>
    <row r="25" spans="1:16" ht="15" thickBot="1" x14ac:dyDescent="0.35">
      <c r="A25" s="47" t="s">
        <v>50</v>
      </c>
      <c r="B25" s="48"/>
      <c r="C25" s="49"/>
      <c r="E25" s="50" t="s">
        <v>16</v>
      </c>
      <c r="F25" s="51"/>
      <c r="G25" s="5"/>
      <c r="I25" s="54" t="s">
        <v>35</v>
      </c>
      <c r="J25" s="55"/>
      <c r="K25" s="65"/>
    </row>
    <row r="26" spans="1:16" ht="15" thickBot="1" x14ac:dyDescent="0.35">
      <c r="E26" s="52" t="s">
        <v>16</v>
      </c>
      <c r="F26" s="53"/>
      <c r="G26" s="3"/>
    </row>
    <row r="27" spans="1:16" ht="15" thickBot="1" x14ac:dyDescent="0.35">
      <c r="A27" s="56" t="s">
        <v>51</v>
      </c>
      <c r="B27" s="58"/>
      <c r="C27" s="4" t="s">
        <v>2</v>
      </c>
      <c r="M27" s="47" t="s">
        <v>61</v>
      </c>
      <c r="N27" s="48"/>
      <c r="O27" s="49"/>
    </row>
    <row r="28" spans="1:16" ht="15" thickBot="1" x14ac:dyDescent="0.35">
      <c r="A28" s="56" t="s">
        <v>16</v>
      </c>
      <c r="B28" s="58"/>
      <c r="C28" s="4"/>
      <c r="I28" s="47" t="s">
        <v>56</v>
      </c>
      <c r="J28" s="48"/>
      <c r="K28" s="49"/>
    </row>
    <row r="29" spans="1:16" ht="15" thickBot="1" x14ac:dyDescent="0.35">
      <c r="A29" s="50" t="s">
        <v>16</v>
      </c>
      <c r="B29" s="51"/>
      <c r="C29" s="5"/>
      <c r="E29" s="47" t="s">
        <v>55</v>
      </c>
      <c r="F29" s="48"/>
      <c r="G29" s="49"/>
      <c r="I29" s="31"/>
      <c r="J29" s="31"/>
      <c r="N29" s="16" t="s">
        <v>2</v>
      </c>
    </row>
    <row r="30" spans="1:16" x14ac:dyDescent="0.3">
      <c r="A30" s="52" t="s">
        <v>16</v>
      </c>
      <c r="B30" s="53"/>
      <c r="C30" s="3"/>
      <c r="I30" s="54" t="s">
        <v>1</v>
      </c>
      <c r="J30" s="55"/>
      <c r="K30" s="16" t="s">
        <v>2</v>
      </c>
      <c r="N30" s="16"/>
    </row>
    <row r="31" spans="1:16" x14ac:dyDescent="0.3">
      <c r="F31" s="16" t="s">
        <v>2</v>
      </c>
      <c r="I31" s="56" t="s">
        <v>16</v>
      </c>
      <c r="J31" s="58"/>
      <c r="K31" s="4"/>
    </row>
    <row r="32" spans="1:16" ht="15" thickBot="1" x14ac:dyDescent="0.35">
      <c r="F32" s="16"/>
      <c r="I32" s="50" t="s">
        <v>16</v>
      </c>
      <c r="J32" s="51"/>
      <c r="K32" s="5"/>
    </row>
    <row r="33" spans="1:15" ht="15" thickBot="1" x14ac:dyDescent="0.35">
      <c r="A33" s="47" t="s">
        <v>77</v>
      </c>
      <c r="B33" s="48"/>
      <c r="C33" s="49"/>
      <c r="I33" s="52" t="s">
        <v>16</v>
      </c>
      <c r="J33" s="53"/>
      <c r="K33" s="3"/>
      <c r="M33" s="47" t="s">
        <v>67</v>
      </c>
      <c r="N33" s="48"/>
      <c r="O33" s="49"/>
    </row>
    <row r="34" spans="1:15" ht="15" thickBot="1" x14ac:dyDescent="0.35"/>
    <row r="35" spans="1:15" ht="15" thickBot="1" x14ac:dyDescent="0.35">
      <c r="A35" s="56" t="s">
        <v>46</v>
      </c>
      <c r="B35" s="58"/>
      <c r="C35" s="23" t="s">
        <v>2</v>
      </c>
      <c r="E35" s="47" t="s">
        <v>73</v>
      </c>
      <c r="F35" s="48"/>
      <c r="G35" s="49"/>
      <c r="M35" s="54" t="s">
        <v>51</v>
      </c>
      <c r="N35" s="55"/>
      <c r="O35" s="16" t="s">
        <v>2</v>
      </c>
    </row>
    <row r="36" spans="1:15" ht="15" thickBot="1" x14ac:dyDescent="0.35">
      <c r="A36" s="56" t="s">
        <v>16</v>
      </c>
      <c r="B36" s="58"/>
      <c r="C36" s="4"/>
      <c r="I36" s="47" t="s">
        <v>76</v>
      </c>
      <c r="J36" s="48"/>
      <c r="K36" s="49"/>
      <c r="M36" s="56" t="s">
        <v>16</v>
      </c>
      <c r="N36" s="58"/>
      <c r="O36" s="4"/>
    </row>
    <row r="37" spans="1:15" x14ac:dyDescent="0.3">
      <c r="A37" s="50" t="s">
        <v>16</v>
      </c>
      <c r="B37" s="51"/>
      <c r="C37" s="5"/>
      <c r="F37" s="16" t="s">
        <v>2</v>
      </c>
      <c r="M37" s="50" t="s">
        <v>16</v>
      </c>
      <c r="N37" s="51"/>
      <c r="O37" s="5"/>
    </row>
    <row r="38" spans="1:15" x14ac:dyDescent="0.3">
      <c r="A38" s="50" t="s">
        <v>16</v>
      </c>
      <c r="B38" s="51"/>
      <c r="C38" s="5"/>
      <c r="F38" s="16"/>
      <c r="J38" s="16" t="s">
        <v>2</v>
      </c>
      <c r="M38" s="52" t="s">
        <v>16</v>
      </c>
      <c r="N38" s="53"/>
      <c r="O38" s="3"/>
    </row>
    <row r="39" spans="1:15" x14ac:dyDescent="0.3">
      <c r="A39" s="50" t="s">
        <v>16</v>
      </c>
      <c r="B39" s="51"/>
      <c r="C39" s="5"/>
      <c r="J39" s="16"/>
    </row>
    <row r="40" spans="1:15" ht="15" thickBot="1" x14ac:dyDescent="0.35">
      <c r="A40" s="50" t="s">
        <v>16</v>
      </c>
      <c r="B40" s="51"/>
      <c r="C40" s="5"/>
    </row>
    <row r="41" spans="1:15" ht="15" thickBot="1" x14ac:dyDescent="0.35">
      <c r="A41" s="52" t="s">
        <v>16</v>
      </c>
      <c r="B41" s="53"/>
      <c r="C41" s="3"/>
      <c r="E41" s="47" t="s">
        <v>69</v>
      </c>
      <c r="F41" s="48"/>
      <c r="G41" s="49"/>
      <c r="M41" s="47" t="s">
        <v>112</v>
      </c>
      <c r="N41" s="48"/>
      <c r="O41" s="49"/>
    </row>
    <row r="42" spans="1:15" ht="15" thickBot="1" x14ac:dyDescent="0.35">
      <c r="I42" s="47" t="s">
        <v>84</v>
      </c>
      <c r="J42" s="48"/>
      <c r="K42" s="49"/>
    </row>
    <row r="43" spans="1:15" ht="15" thickBot="1" x14ac:dyDescent="0.35">
      <c r="E43" s="54" t="s">
        <v>70</v>
      </c>
      <c r="F43" s="55"/>
      <c r="G43" s="16" t="s">
        <v>2</v>
      </c>
      <c r="M43" s="16" t="s">
        <v>46</v>
      </c>
      <c r="N43" s="16" t="s">
        <v>1</v>
      </c>
      <c r="O43" s="16" t="s">
        <v>2</v>
      </c>
    </row>
    <row r="44" spans="1:15" ht="15" thickBot="1" x14ac:dyDescent="0.35">
      <c r="A44" s="47" t="s">
        <v>89</v>
      </c>
      <c r="B44" s="48"/>
      <c r="C44" s="49"/>
      <c r="E44" s="56" t="s">
        <v>16</v>
      </c>
      <c r="F44" s="58"/>
      <c r="G44" s="4"/>
      <c r="I44" s="54" t="s">
        <v>51</v>
      </c>
      <c r="J44" s="55"/>
      <c r="K44" s="16" t="s">
        <v>2</v>
      </c>
      <c r="M44" s="10" t="s">
        <v>16</v>
      </c>
      <c r="N44" s="7" t="s">
        <v>16</v>
      </c>
      <c r="O44" s="4"/>
    </row>
    <row r="45" spans="1:15" x14ac:dyDescent="0.3">
      <c r="E45" s="52" t="s">
        <v>16</v>
      </c>
      <c r="F45" s="53"/>
      <c r="G45" s="3"/>
      <c r="I45" s="56" t="s">
        <v>16</v>
      </c>
      <c r="J45" s="58"/>
      <c r="K45" s="35"/>
      <c r="M45" s="9" t="s">
        <v>16</v>
      </c>
      <c r="N45" s="1" t="s">
        <v>16</v>
      </c>
      <c r="O45" s="5"/>
    </row>
    <row r="46" spans="1:15" x14ac:dyDescent="0.3">
      <c r="A46" s="54" t="s">
        <v>16</v>
      </c>
      <c r="B46" s="59"/>
      <c r="C46" s="55"/>
      <c r="I46" s="50" t="s">
        <v>16</v>
      </c>
      <c r="J46" s="51"/>
      <c r="K46" s="35"/>
      <c r="M46" s="9" t="s">
        <v>16</v>
      </c>
      <c r="N46" s="1" t="s">
        <v>16</v>
      </c>
      <c r="O46" s="5"/>
    </row>
    <row r="47" spans="1:15" ht="15" thickBot="1" x14ac:dyDescent="0.35">
      <c r="I47" s="52" t="s">
        <v>16</v>
      </c>
      <c r="J47" s="53"/>
      <c r="K47" s="25"/>
      <c r="M47" s="9" t="s">
        <v>16</v>
      </c>
      <c r="N47" s="1" t="s">
        <v>16</v>
      </c>
      <c r="O47" s="5"/>
    </row>
    <row r="48" spans="1:15" ht="15" thickBot="1" x14ac:dyDescent="0.35">
      <c r="E48" s="47" t="s">
        <v>106</v>
      </c>
      <c r="F48" s="48"/>
      <c r="G48" s="49"/>
      <c r="M48" s="8" t="s">
        <v>16</v>
      </c>
      <c r="N48" s="6" t="s">
        <v>16</v>
      </c>
      <c r="O48" s="3"/>
    </row>
    <row r="49" spans="1:15" ht="15" thickBot="1" x14ac:dyDescent="0.35">
      <c r="A49" s="47" t="s">
        <v>98</v>
      </c>
      <c r="B49" s="48"/>
      <c r="C49" s="49"/>
    </row>
    <row r="50" spans="1:15" ht="15" thickBot="1" x14ac:dyDescent="0.35">
      <c r="E50" s="54" t="s">
        <v>46</v>
      </c>
      <c r="F50" s="55"/>
      <c r="G50" s="16" t="s">
        <v>2</v>
      </c>
      <c r="I50" s="47" t="s">
        <v>108</v>
      </c>
      <c r="J50" s="48"/>
      <c r="K50" s="49"/>
    </row>
    <row r="51" spans="1:15" ht="15" thickBot="1" x14ac:dyDescent="0.35">
      <c r="A51" s="56" t="s">
        <v>46</v>
      </c>
      <c r="B51" s="58"/>
      <c r="C51" s="23" t="s">
        <v>2</v>
      </c>
      <c r="E51" s="56" t="s">
        <v>16</v>
      </c>
      <c r="F51" s="58"/>
      <c r="G51" s="4"/>
      <c r="M51" s="47" t="s">
        <v>124</v>
      </c>
      <c r="N51" s="48"/>
      <c r="O51" s="49"/>
    </row>
    <row r="52" spans="1:15" x14ac:dyDescent="0.3">
      <c r="A52" s="56" t="s">
        <v>16</v>
      </c>
      <c r="B52" s="58"/>
      <c r="C52" s="4"/>
      <c r="E52" s="50" t="s">
        <v>16</v>
      </c>
      <c r="F52" s="51"/>
      <c r="G52" s="5"/>
      <c r="J52" s="16" t="s">
        <v>2</v>
      </c>
    </row>
    <row r="53" spans="1:15" x14ac:dyDescent="0.3">
      <c r="A53" s="50" t="s">
        <v>16</v>
      </c>
      <c r="B53" s="51"/>
      <c r="C53" s="5"/>
      <c r="E53" s="50" t="s">
        <v>16</v>
      </c>
      <c r="F53" s="51"/>
      <c r="G53" s="5"/>
      <c r="J53" s="16"/>
      <c r="N53" s="16" t="s">
        <v>2</v>
      </c>
    </row>
    <row r="54" spans="1:15" x14ac:dyDescent="0.3">
      <c r="A54" s="50" t="s">
        <v>16</v>
      </c>
      <c r="B54" s="51"/>
      <c r="C54" s="5"/>
      <c r="E54" s="50" t="s">
        <v>16</v>
      </c>
      <c r="F54" s="51"/>
      <c r="G54" s="5"/>
      <c r="N54" s="16"/>
    </row>
    <row r="55" spans="1:15" ht="15" thickBot="1" x14ac:dyDescent="0.35">
      <c r="A55" s="50" t="s">
        <v>16</v>
      </c>
      <c r="B55" s="51"/>
      <c r="C55" s="5"/>
      <c r="E55" s="52" t="s">
        <v>16</v>
      </c>
      <c r="F55" s="53"/>
      <c r="G55" s="3"/>
    </row>
    <row r="56" spans="1:15" ht="15" thickBot="1" x14ac:dyDescent="0.35">
      <c r="A56" s="50" t="s">
        <v>16</v>
      </c>
      <c r="B56" s="51"/>
      <c r="C56" s="5"/>
      <c r="I56" s="47" t="s">
        <v>133</v>
      </c>
      <c r="J56" s="48"/>
      <c r="K56" s="49"/>
    </row>
    <row r="57" spans="1:15" ht="15" thickBot="1" x14ac:dyDescent="0.35">
      <c r="A57" s="50" t="s">
        <v>16</v>
      </c>
      <c r="B57" s="51"/>
      <c r="C57" s="5"/>
      <c r="M57" s="47" t="s">
        <v>113</v>
      </c>
      <c r="N57" s="48"/>
      <c r="O57" s="49"/>
    </row>
    <row r="58" spans="1:15" ht="15" thickBot="1" x14ac:dyDescent="0.35">
      <c r="A58" s="50" t="s">
        <v>16</v>
      </c>
      <c r="B58" s="51"/>
      <c r="C58" s="5"/>
      <c r="E58" s="47" t="s">
        <v>107</v>
      </c>
      <c r="F58" s="48"/>
      <c r="G58" s="49"/>
      <c r="I58" s="54" t="s">
        <v>46</v>
      </c>
      <c r="J58" s="55"/>
      <c r="K58" s="23" t="s">
        <v>2</v>
      </c>
    </row>
    <row r="59" spans="1:15" x14ac:dyDescent="0.3">
      <c r="A59" s="52" t="s">
        <v>16</v>
      </c>
      <c r="B59" s="53"/>
      <c r="C59" s="3"/>
      <c r="I59" s="56" t="s">
        <v>16</v>
      </c>
      <c r="J59" s="58"/>
      <c r="K59" s="23"/>
      <c r="M59" s="67" t="s">
        <v>46</v>
      </c>
      <c r="N59" s="67"/>
      <c r="O59" s="16" t="s">
        <v>2</v>
      </c>
    </row>
    <row r="60" spans="1:15" x14ac:dyDescent="0.3">
      <c r="F60" s="16" t="s">
        <v>2</v>
      </c>
      <c r="I60" s="50" t="s">
        <v>16</v>
      </c>
      <c r="J60" s="51"/>
      <c r="K60" s="35"/>
      <c r="M60" s="56" t="s">
        <v>16</v>
      </c>
      <c r="N60" s="58"/>
      <c r="O60" s="4"/>
    </row>
    <row r="61" spans="1:15" x14ac:dyDescent="0.3">
      <c r="F61" s="16"/>
      <c r="I61" s="50" t="s">
        <v>16</v>
      </c>
      <c r="J61" s="51"/>
      <c r="K61" s="35"/>
      <c r="M61" s="50" t="s">
        <v>16</v>
      </c>
      <c r="N61" s="51"/>
      <c r="O61" s="5"/>
    </row>
    <row r="62" spans="1:15" ht="15" thickBot="1" x14ac:dyDescent="0.35">
      <c r="C62" s="16" t="s">
        <v>2</v>
      </c>
      <c r="I62" s="52" t="s">
        <v>16</v>
      </c>
      <c r="J62" s="53"/>
      <c r="K62" s="25"/>
      <c r="M62" s="52" t="s">
        <v>16</v>
      </c>
      <c r="N62" s="53"/>
      <c r="O62" s="3"/>
    </row>
    <row r="63" spans="1:15" ht="15" thickBot="1" x14ac:dyDescent="0.35">
      <c r="A63" s="47" t="s">
        <v>118</v>
      </c>
      <c r="B63" s="49"/>
      <c r="C63" s="22"/>
    </row>
    <row r="64" spans="1:15" ht="15" thickBot="1" x14ac:dyDescent="0.35">
      <c r="A64" s="47" t="s">
        <v>119</v>
      </c>
      <c r="B64" s="49"/>
      <c r="C64" s="22"/>
      <c r="E64" s="47" t="s">
        <v>128</v>
      </c>
      <c r="F64" s="48"/>
      <c r="G64" s="49"/>
    </row>
    <row r="65" spans="1:15" ht="15" thickBot="1" x14ac:dyDescent="0.35">
      <c r="I65" s="47" t="s">
        <v>150</v>
      </c>
      <c r="J65" s="48"/>
      <c r="K65" s="49"/>
      <c r="M65" s="47" t="s">
        <v>149</v>
      </c>
      <c r="N65" s="48"/>
      <c r="O65" s="49"/>
    </row>
    <row r="66" spans="1:15" ht="15" thickBot="1" x14ac:dyDescent="0.35">
      <c r="E66" s="68" t="s">
        <v>46</v>
      </c>
      <c r="F66" s="68"/>
      <c r="G66" s="23" t="s">
        <v>2</v>
      </c>
    </row>
    <row r="67" spans="1:15" ht="15" thickBot="1" x14ac:dyDescent="0.35">
      <c r="A67" s="47" t="s">
        <v>120</v>
      </c>
      <c r="B67" s="48"/>
      <c r="C67" s="16" t="s">
        <v>16</v>
      </c>
      <c r="E67" s="56" t="s">
        <v>16</v>
      </c>
      <c r="F67" s="58"/>
      <c r="G67" s="23"/>
      <c r="I67" s="56" t="s">
        <v>16</v>
      </c>
      <c r="J67" s="57"/>
      <c r="K67" s="58"/>
      <c r="M67" s="54" t="s">
        <v>46</v>
      </c>
      <c r="N67" s="55"/>
      <c r="O67" s="16" t="s">
        <v>2</v>
      </c>
    </row>
    <row r="68" spans="1:15" ht="15" thickBot="1" x14ac:dyDescent="0.35">
      <c r="A68" s="47" t="s">
        <v>121</v>
      </c>
      <c r="B68" s="48"/>
      <c r="C68" s="16" t="s">
        <v>16</v>
      </c>
      <c r="E68" s="50" t="s">
        <v>16</v>
      </c>
      <c r="F68" s="51"/>
      <c r="G68" s="35"/>
      <c r="I68" s="50" t="s">
        <v>16</v>
      </c>
      <c r="J68" s="61"/>
      <c r="K68" s="51"/>
      <c r="M68" s="56" t="s">
        <v>16</v>
      </c>
      <c r="N68" s="58"/>
      <c r="O68" s="23"/>
    </row>
    <row r="69" spans="1:15" x14ac:dyDescent="0.3">
      <c r="E69" s="50" t="s">
        <v>16</v>
      </c>
      <c r="F69" s="51"/>
      <c r="G69" s="35"/>
      <c r="I69" s="52" t="s">
        <v>16</v>
      </c>
      <c r="J69" s="66"/>
      <c r="K69" s="53"/>
      <c r="M69" s="50" t="s">
        <v>16</v>
      </c>
      <c r="N69" s="51"/>
      <c r="O69" s="35"/>
    </row>
    <row r="70" spans="1:15" ht="15" thickBot="1" x14ac:dyDescent="0.35">
      <c r="E70" s="50" t="s">
        <v>16</v>
      </c>
      <c r="F70" s="51"/>
      <c r="G70" s="35"/>
      <c r="M70" s="50" t="s">
        <v>16</v>
      </c>
      <c r="N70" s="51"/>
      <c r="O70" s="35"/>
    </row>
    <row r="71" spans="1:15" ht="15" thickBot="1" x14ac:dyDescent="0.35">
      <c r="A71" s="47" t="s">
        <v>131</v>
      </c>
      <c r="B71" s="48"/>
      <c r="C71" s="49"/>
      <c r="E71" s="52" t="s">
        <v>16</v>
      </c>
      <c r="F71" s="53"/>
      <c r="G71" s="25"/>
      <c r="M71" s="50" t="s">
        <v>16</v>
      </c>
      <c r="N71" s="51"/>
      <c r="O71" s="35"/>
    </row>
    <row r="72" spans="1:15" x14ac:dyDescent="0.3">
      <c r="E72"/>
      <c r="F72"/>
      <c r="M72" s="50" t="s">
        <v>16</v>
      </c>
      <c r="N72" s="51"/>
      <c r="O72" s="35"/>
    </row>
    <row r="73" spans="1:15" x14ac:dyDescent="0.3">
      <c r="A73" s="68" t="s">
        <v>46</v>
      </c>
      <c r="B73" s="68"/>
      <c r="C73" s="16" t="s">
        <v>2</v>
      </c>
      <c r="E73"/>
      <c r="F73"/>
      <c r="M73" s="50" t="s">
        <v>16</v>
      </c>
      <c r="N73" s="51"/>
      <c r="O73" s="35"/>
    </row>
    <row r="74" spans="1:15" x14ac:dyDescent="0.3">
      <c r="A74" s="56" t="s">
        <v>16</v>
      </c>
      <c r="B74" s="58"/>
      <c r="C74" s="23"/>
      <c r="M74" s="50" t="s">
        <v>16</v>
      </c>
      <c r="N74" s="51"/>
      <c r="O74" s="35"/>
    </row>
    <row r="75" spans="1:15" x14ac:dyDescent="0.3">
      <c r="A75" s="52" t="s">
        <v>16</v>
      </c>
      <c r="B75" s="53"/>
      <c r="C75" s="25"/>
      <c r="M75" s="52" t="s">
        <v>16</v>
      </c>
      <c r="N75" s="53"/>
      <c r="O75" s="25"/>
    </row>
    <row r="78" spans="1:15" ht="15" thickBot="1" x14ac:dyDescent="0.35"/>
    <row r="79" spans="1:15" ht="15" thickBot="1" x14ac:dyDescent="0.35">
      <c r="A79" s="47" t="s">
        <v>151</v>
      </c>
      <c r="B79" s="48"/>
      <c r="C79" s="49"/>
    </row>
    <row r="81" spans="1:3" x14ac:dyDescent="0.3">
      <c r="A81" s="56" t="s">
        <v>152</v>
      </c>
      <c r="B81" s="57"/>
      <c r="C81" s="58"/>
    </row>
    <row r="82" spans="1:3" x14ac:dyDescent="0.3">
      <c r="A82" s="56"/>
      <c r="B82" s="57"/>
      <c r="C82" s="58"/>
    </row>
    <row r="83" spans="1:3" x14ac:dyDescent="0.3">
      <c r="A83" s="50"/>
      <c r="B83" s="61"/>
      <c r="C83" s="51"/>
    </row>
    <row r="84" spans="1:3" x14ac:dyDescent="0.3">
      <c r="A84" s="50"/>
      <c r="B84" s="61"/>
      <c r="C84" s="51"/>
    </row>
    <row r="85" spans="1:3" x14ac:dyDescent="0.3">
      <c r="A85" s="50"/>
      <c r="B85" s="61"/>
      <c r="C85" s="51"/>
    </row>
    <row r="86" spans="1:3" x14ac:dyDescent="0.3">
      <c r="A86" s="50"/>
      <c r="B86" s="61"/>
      <c r="C86" s="51"/>
    </row>
    <row r="87" spans="1:3" x14ac:dyDescent="0.3">
      <c r="A87" s="50"/>
      <c r="B87" s="61"/>
      <c r="C87" s="51"/>
    </row>
    <row r="88" spans="1:3" x14ac:dyDescent="0.3">
      <c r="A88" s="50"/>
      <c r="B88" s="61"/>
      <c r="C88" s="51"/>
    </row>
    <row r="89" spans="1:3" x14ac:dyDescent="0.3">
      <c r="A89" s="52"/>
      <c r="B89" s="66"/>
      <c r="C89" s="53"/>
    </row>
    <row r="161" spans="1:17" x14ac:dyDescent="0.3">
      <c r="M161" s="1" t="s">
        <v>16</v>
      </c>
    </row>
    <row r="162" spans="1:17" x14ac:dyDescent="0.3">
      <c r="M162" s="1" t="s">
        <v>44</v>
      </c>
    </row>
    <row r="163" spans="1:17" x14ac:dyDescent="0.3">
      <c r="M163" s="1" t="s">
        <v>45</v>
      </c>
    </row>
    <row r="164" spans="1:17" x14ac:dyDescent="0.3">
      <c r="J164" s="1" t="s">
        <v>16</v>
      </c>
      <c r="M164" s="1" t="s">
        <v>16</v>
      </c>
      <c r="O164" s="1" t="s">
        <v>16</v>
      </c>
      <c r="P164" s="1" t="s">
        <v>16</v>
      </c>
    </row>
    <row r="165" spans="1:17" x14ac:dyDescent="0.3">
      <c r="A165" s="1" t="s">
        <v>16</v>
      </c>
      <c r="C165" s="1" t="s">
        <v>16</v>
      </c>
      <c r="D165" s="1" t="s">
        <v>16</v>
      </c>
      <c r="E165" s="1" t="s">
        <v>16</v>
      </c>
      <c r="G165" s="1" t="s">
        <v>16</v>
      </c>
      <c r="J165" s="1" t="s">
        <v>90</v>
      </c>
      <c r="M165" s="1" t="s">
        <v>3</v>
      </c>
      <c r="O165" s="1" t="s">
        <v>12</v>
      </c>
      <c r="P165" s="1" t="s">
        <v>85</v>
      </c>
    </row>
    <row r="166" spans="1:17" x14ac:dyDescent="0.3">
      <c r="A166" s="1" t="s">
        <v>122</v>
      </c>
      <c r="C166" s="1" t="s">
        <v>114</v>
      </c>
      <c r="D166" s="1" t="s">
        <v>109</v>
      </c>
      <c r="E166" s="1" t="s">
        <v>8</v>
      </c>
      <c r="G166" s="1" t="s">
        <v>99</v>
      </c>
      <c r="J166" s="1" t="s">
        <v>91</v>
      </c>
      <c r="M166" s="1" t="s">
        <v>4</v>
      </c>
      <c r="O166" s="1" t="s">
        <v>15</v>
      </c>
      <c r="P166" s="1" t="s">
        <v>86</v>
      </c>
    </row>
    <row r="167" spans="1:17" x14ac:dyDescent="0.3">
      <c r="A167" s="1" t="s">
        <v>123</v>
      </c>
      <c r="C167" s="1" t="s">
        <v>115</v>
      </c>
      <c r="D167" s="1" t="s">
        <v>110</v>
      </c>
      <c r="E167" s="1" t="s">
        <v>9</v>
      </c>
      <c r="G167" s="1" t="s">
        <v>100</v>
      </c>
      <c r="J167" s="1" t="s">
        <v>92</v>
      </c>
      <c r="M167" s="1" t="s">
        <v>5</v>
      </c>
      <c r="O167" s="1" t="s">
        <v>13</v>
      </c>
      <c r="P167" s="1" t="s">
        <v>87</v>
      </c>
    </row>
    <row r="168" spans="1:17" x14ac:dyDescent="0.3">
      <c r="C168" s="1" t="s">
        <v>116</v>
      </c>
      <c r="D168" s="1" t="s">
        <v>111</v>
      </c>
      <c r="E168" s="1" t="s">
        <v>18</v>
      </c>
      <c r="G168" s="1" t="s">
        <v>101</v>
      </c>
      <c r="M168" s="1" t="s">
        <v>6</v>
      </c>
      <c r="O168" s="1" t="s">
        <v>14</v>
      </c>
    </row>
    <row r="169" spans="1:17" x14ac:dyDescent="0.3">
      <c r="E169" s="1" t="s">
        <v>19</v>
      </c>
      <c r="G169" s="1" t="s">
        <v>102</v>
      </c>
      <c r="M169" s="1" t="s">
        <v>7</v>
      </c>
    </row>
    <row r="170" spans="1:17" x14ac:dyDescent="0.3">
      <c r="E170" s="1" t="s">
        <v>20</v>
      </c>
      <c r="G170" s="1" t="s">
        <v>103</v>
      </c>
      <c r="M170" s="1" t="s">
        <v>8</v>
      </c>
    </row>
    <row r="171" spans="1:17" x14ac:dyDescent="0.3">
      <c r="G171" s="1" t="s">
        <v>104</v>
      </c>
      <c r="M171" s="1" t="s">
        <v>9</v>
      </c>
    </row>
    <row r="172" spans="1:17" x14ac:dyDescent="0.3">
      <c r="G172" s="1" t="s">
        <v>105</v>
      </c>
    </row>
    <row r="173" spans="1:17" x14ac:dyDescent="0.3">
      <c r="G173" s="1" t="s">
        <v>117</v>
      </c>
    </row>
    <row r="175" spans="1:17" x14ac:dyDescent="0.3">
      <c r="C175" s="1" t="s">
        <v>16</v>
      </c>
      <c r="E175" s="1" t="s">
        <v>16</v>
      </c>
      <c r="G175" s="1" t="s">
        <v>16</v>
      </c>
      <c r="J175" s="1" t="s">
        <v>16</v>
      </c>
      <c r="K175" s="1" t="s">
        <v>16</v>
      </c>
      <c r="L175" s="1" t="s">
        <v>35</v>
      </c>
      <c r="M175" s="1" t="s">
        <v>16</v>
      </c>
      <c r="N175" s="1" t="s">
        <v>16</v>
      </c>
      <c r="O175" s="1" t="s">
        <v>16</v>
      </c>
      <c r="P175" s="1" t="s">
        <v>16</v>
      </c>
      <c r="Q175" s="1" t="s">
        <v>16</v>
      </c>
    </row>
    <row r="176" spans="1:17" x14ac:dyDescent="0.3">
      <c r="C176" s="1" t="s">
        <v>125</v>
      </c>
      <c r="E176" s="1" t="s">
        <v>127</v>
      </c>
      <c r="G176" s="1" t="s">
        <v>93</v>
      </c>
      <c r="J176" s="1" t="s">
        <v>155</v>
      </c>
      <c r="K176" s="1" t="s">
        <v>52</v>
      </c>
      <c r="L176" s="1">
        <v>2</v>
      </c>
      <c r="M176" s="1" t="s">
        <v>6</v>
      </c>
      <c r="N176" s="1" t="s">
        <v>6</v>
      </c>
      <c r="O176" s="1" t="s">
        <v>5</v>
      </c>
      <c r="P176" s="1" t="s">
        <v>27</v>
      </c>
      <c r="Q176" s="1" t="s">
        <v>9</v>
      </c>
    </row>
    <row r="177" spans="3:17" x14ac:dyDescent="0.3">
      <c r="C177" s="1" t="s">
        <v>132</v>
      </c>
      <c r="E177" s="1" t="s">
        <v>126</v>
      </c>
      <c r="G177" s="1" t="s">
        <v>94</v>
      </c>
      <c r="J177" s="1" t="s">
        <v>154</v>
      </c>
      <c r="K177" s="1" t="s">
        <v>53</v>
      </c>
      <c r="L177" s="1">
        <v>3</v>
      </c>
      <c r="M177" s="1" t="s">
        <v>8</v>
      </c>
      <c r="N177" s="1" t="s">
        <v>8</v>
      </c>
      <c r="O177" s="1" t="s">
        <v>6</v>
      </c>
      <c r="P177" s="1" t="s">
        <v>28</v>
      </c>
      <c r="Q177" s="1" t="s">
        <v>18</v>
      </c>
    </row>
    <row r="178" spans="3:17" x14ac:dyDescent="0.3">
      <c r="E178" s="1" t="s">
        <v>125</v>
      </c>
      <c r="G178" s="1" t="s">
        <v>95</v>
      </c>
      <c r="J178" s="1" t="s">
        <v>78</v>
      </c>
      <c r="K178" s="1" t="s">
        <v>54</v>
      </c>
      <c r="L178" s="1">
        <v>4</v>
      </c>
      <c r="M178" s="1" t="s">
        <v>9</v>
      </c>
      <c r="N178" s="1" t="s">
        <v>9</v>
      </c>
      <c r="O178" s="1" t="s">
        <v>7</v>
      </c>
      <c r="P178" s="1" t="s">
        <v>29</v>
      </c>
      <c r="Q178" s="1" t="s">
        <v>20</v>
      </c>
    </row>
    <row r="179" spans="3:17" x14ac:dyDescent="0.3">
      <c r="E179" s="1" t="s">
        <v>114</v>
      </c>
      <c r="G179" s="1" t="s">
        <v>96</v>
      </c>
      <c r="J179" s="1" t="s">
        <v>79</v>
      </c>
      <c r="L179" s="1">
        <v>5</v>
      </c>
      <c r="M179" s="1" t="s">
        <v>18</v>
      </c>
      <c r="N179" s="1" t="s">
        <v>18</v>
      </c>
      <c r="O179" s="1" t="s">
        <v>8</v>
      </c>
      <c r="P179" s="1" t="s">
        <v>30</v>
      </c>
    </row>
    <row r="180" spans="3:17" x14ac:dyDescent="0.3">
      <c r="E180" s="1" t="s">
        <v>129</v>
      </c>
      <c r="G180" s="1" t="s">
        <v>97</v>
      </c>
      <c r="J180" s="1" t="s">
        <v>80</v>
      </c>
      <c r="M180" s="1" t="s">
        <v>19</v>
      </c>
      <c r="O180" s="1" t="s">
        <v>9</v>
      </c>
      <c r="P180" s="1" t="s">
        <v>31</v>
      </c>
    </row>
    <row r="181" spans="3:17" x14ac:dyDescent="0.3">
      <c r="J181" s="1" t="s">
        <v>81</v>
      </c>
      <c r="M181" s="1" t="s">
        <v>20</v>
      </c>
      <c r="O181" s="1" t="s">
        <v>18</v>
      </c>
    </row>
    <row r="182" spans="3:17" x14ac:dyDescent="0.3">
      <c r="M182" s="1" t="s">
        <v>21</v>
      </c>
      <c r="O182" s="1" t="s">
        <v>24</v>
      </c>
    </row>
    <row r="183" spans="3:17" x14ac:dyDescent="0.3">
      <c r="O183" s="1" t="s">
        <v>20</v>
      </c>
    </row>
    <row r="186" spans="3:17" x14ac:dyDescent="0.3">
      <c r="E186" s="1" t="s">
        <v>16</v>
      </c>
      <c r="G186" s="1" t="s">
        <v>16</v>
      </c>
      <c r="I186" s="1" t="s">
        <v>16</v>
      </c>
      <c r="K186" s="1" t="s">
        <v>16</v>
      </c>
      <c r="L186" s="1" t="s">
        <v>16</v>
      </c>
      <c r="M186" s="1" t="s">
        <v>16</v>
      </c>
      <c r="N186" s="1" t="s">
        <v>16</v>
      </c>
    </row>
    <row r="187" spans="3:17" x14ac:dyDescent="0.3">
      <c r="E187" s="1" t="s">
        <v>145</v>
      </c>
      <c r="G187" s="1" t="s">
        <v>141</v>
      </c>
      <c r="I187" s="1" t="s">
        <v>134</v>
      </c>
      <c r="K187" s="1" t="s">
        <v>8</v>
      </c>
      <c r="L187" s="1" t="s">
        <v>58</v>
      </c>
      <c r="M187" s="1" t="s">
        <v>64</v>
      </c>
      <c r="N187" s="1" t="s">
        <v>71</v>
      </c>
    </row>
    <row r="188" spans="3:17" x14ac:dyDescent="0.3">
      <c r="E188" s="1" t="s">
        <v>146</v>
      </c>
      <c r="G188" s="1" t="s">
        <v>142</v>
      </c>
      <c r="I188" s="1" t="s">
        <v>135</v>
      </c>
      <c r="K188" s="1" t="s">
        <v>9</v>
      </c>
      <c r="L188" s="1" t="s">
        <v>59</v>
      </c>
      <c r="M188" s="1" t="s">
        <v>65</v>
      </c>
      <c r="N188" s="1" t="s">
        <v>72</v>
      </c>
    </row>
    <row r="189" spans="3:17" x14ac:dyDescent="0.3">
      <c r="E189" s="1" t="s">
        <v>147</v>
      </c>
      <c r="G189" s="1" t="s">
        <v>143</v>
      </c>
      <c r="I189" s="1" t="s">
        <v>136</v>
      </c>
      <c r="K189" s="1" t="s">
        <v>18</v>
      </c>
      <c r="M189" s="1" t="s">
        <v>66</v>
      </c>
    </row>
    <row r="190" spans="3:17" x14ac:dyDescent="0.3">
      <c r="G190" s="1" t="s">
        <v>139</v>
      </c>
      <c r="I190" s="1" t="s">
        <v>138</v>
      </c>
    </row>
    <row r="191" spans="3:17" x14ac:dyDescent="0.3">
      <c r="G191" s="1" t="s">
        <v>144</v>
      </c>
    </row>
    <row r="192" spans="3:17" x14ac:dyDescent="0.3">
      <c r="G192" s="1" t="s">
        <v>140</v>
      </c>
    </row>
    <row r="193" spans="7:7" x14ac:dyDescent="0.3">
      <c r="G193" s="1" t="s">
        <v>148</v>
      </c>
    </row>
  </sheetData>
  <sheetProtection selectLockedCells="1" selectUnlockedCells="1"/>
  <mergeCells count="169">
    <mergeCell ref="M69:N69"/>
    <mergeCell ref="M70:N70"/>
    <mergeCell ref="M71:N71"/>
    <mergeCell ref="M72:N72"/>
    <mergeCell ref="M73:N73"/>
    <mergeCell ref="M74:N74"/>
    <mergeCell ref="M75:N75"/>
    <mergeCell ref="A83:C83"/>
    <mergeCell ref="A84:C84"/>
    <mergeCell ref="A85:C85"/>
    <mergeCell ref="A86:C86"/>
    <mergeCell ref="A87:C87"/>
    <mergeCell ref="A88:C88"/>
    <mergeCell ref="A89:C89"/>
    <mergeCell ref="I65:K65"/>
    <mergeCell ref="I67:K67"/>
    <mergeCell ref="I68:K68"/>
    <mergeCell ref="I69:K69"/>
    <mergeCell ref="A79:C79"/>
    <mergeCell ref="A81:C81"/>
    <mergeCell ref="A82:C82"/>
    <mergeCell ref="A71:C71"/>
    <mergeCell ref="A73:B73"/>
    <mergeCell ref="A74:B74"/>
    <mergeCell ref="A75:B75"/>
    <mergeCell ref="E69:F69"/>
    <mergeCell ref="E70:F70"/>
    <mergeCell ref="E71:F71"/>
    <mergeCell ref="A68:B68"/>
    <mergeCell ref="M51:O51"/>
    <mergeCell ref="E64:G64"/>
    <mergeCell ref="E66:F66"/>
    <mergeCell ref="E67:F67"/>
    <mergeCell ref="E68:F68"/>
    <mergeCell ref="I56:K56"/>
    <mergeCell ref="I58:J58"/>
    <mergeCell ref="I59:J59"/>
    <mergeCell ref="I60:J60"/>
    <mergeCell ref="I61:J61"/>
    <mergeCell ref="I62:J62"/>
    <mergeCell ref="M65:O65"/>
    <mergeCell ref="M68:N68"/>
    <mergeCell ref="M57:O57"/>
    <mergeCell ref="M59:N59"/>
    <mergeCell ref="M60:N60"/>
    <mergeCell ref="M61:N61"/>
    <mergeCell ref="M62:N62"/>
    <mergeCell ref="A59:B59"/>
    <mergeCell ref="A63:B63"/>
    <mergeCell ref="A64:B64"/>
    <mergeCell ref="A67:B67"/>
    <mergeCell ref="M67:N67"/>
    <mergeCell ref="A56:B56"/>
    <mergeCell ref="A57:B57"/>
    <mergeCell ref="A58:B58"/>
    <mergeCell ref="E51:F51"/>
    <mergeCell ref="E52:F52"/>
    <mergeCell ref="E53:F53"/>
    <mergeCell ref="E58:G58"/>
    <mergeCell ref="A37:B37"/>
    <mergeCell ref="A38:B38"/>
    <mergeCell ref="A39:B39"/>
    <mergeCell ref="A40:B40"/>
    <mergeCell ref="A41:B41"/>
    <mergeCell ref="E44:F44"/>
    <mergeCell ref="E45:F45"/>
    <mergeCell ref="M33:O33"/>
    <mergeCell ref="M38:N38"/>
    <mergeCell ref="I44:J44"/>
    <mergeCell ref="I45:J45"/>
    <mergeCell ref="M35:N35"/>
    <mergeCell ref="M36:N36"/>
    <mergeCell ref="M37:N37"/>
    <mergeCell ref="I36:K36"/>
    <mergeCell ref="E35:G35"/>
    <mergeCell ref="M41:O41"/>
    <mergeCell ref="E12:F12"/>
    <mergeCell ref="E13:F13"/>
    <mergeCell ref="I25:J25"/>
    <mergeCell ref="A4:C4"/>
    <mergeCell ref="A20:C20"/>
    <mergeCell ref="A21:C21"/>
    <mergeCell ref="A22:C22"/>
    <mergeCell ref="E20:F20"/>
    <mergeCell ref="E4:G4"/>
    <mergeCell ref="E6:F6"/>
    <mergeCell ref="E8:F8"/>
    <mergeCell ref="E9:F9"/>
    <mergeCell ref="E10:F10"/>
    <mergeCell ref="E11:F11"/>
    <mergeCell ref="E18:F18"/>
    <mergeCell ref="N17:O17"/>
    <mergeCell ref="I20:J20"/>
    <mergeCell ref="I10:J10"/>
    <mergeCell ref="I11:J11"/>
    <mergeCell ref="I12:J12"/>
    <mergeCell ref="I13:J13"/>
    <mergeCell ref="I4:K4"/>
    <mergeCell ref="I6:J6"/>
    <mergeCell ref="I8:J8"/>
    <mergeCell ref="I9:J9"/>
    <mergeCell ref="I17:K17"/>
    <mergeCell ref="M4:P4"/>
    <mergeCell ref="N6:O6"/>
    <mergeCell ref="N11:O11"/>
    <mergeCell ref="N12:O12"/>
    <mergeCell ref="N13:O13"/>
    <mergeCell ref="N14:O14"/>
    <mergeCell ref="I14:J14"/>
    <mergeCell ref="N15:O15"/>
    <mergeCell ref="N16:O16"/>
    <mergeCell ref="A1:P1"/>
    <mergeCell ref="I28:K28"/>
    <mergeCell ref="I33:J33"/>
    <mergeCell ref="A19:C19"/>
    <mergeCell ref="E7:F7"/>
    <mergeCell ref="I7:J7"/>
    <mergeCell ref="N7:O7"/>
    <mergeCell ref="N8:O8"/>
    <mergeCell ref="N9:O9"/>
    <mergeCell ref="N10:O10"/>
    <mergeCell ref="M20:O20"/>
    <mergeCell ref="M22:N22"/>
    <mergeCell ref="M27:O27"/>
    <mergeCell ref="E19:F19"/>
    <mergeCell ref="I22:J22"/>
    <mergeCell ref="I24:J24"/>
    <mergeCell ref="I30:J30"/>
    <mergeCell ref="I32:J32"/>
    <mergeCell ref="M23:N23"/>
    <mergeCell ref="M24:N24"/>
    <mergeCell ref="I31:J31"/>
    <mergeCell ref="K24:K25"/>
    <mergeCell ref="A29:B29"/>
    <mergeCell ref="A30:B30"/>
    <mergeCell ref="A55:B55"/>
    <mergeCell ref="A16:C16"/>
    <mergeCell ref="E16:G16"/>
    <mergeCell ref="A18:C18"/>
    <mergeCell ref="A25:C25"/>
    <mergeCell ref="A27:B27"/>
    <mergeCell ref="A28:B28"/>
    <mergeCell ref="A35:B35"/>
    <mergeCell ref="A36:B36"/>
    <mergeCell ref="A33:C33"/>
    <mergeCell ref="E26:F26"/>
    <mergeCell ref="A46:C46"/>
    <mergeCell ref="A53:B53"/>
    <mergeCell ref="A54:B54"/>
    <mergeCell ref="A52:B52"/>
    <mergeCell ref="A44:C44"/>
    <mergeCell ref="A51:B51"/>
    <mergeCell ref="A49:C49"/>
    <mergeCell ref="E29:G29"/>
    <mergeCell ref="E21:F21"/>
    <mergeCell ref="E22:F22"/>
    <mergeCell ref="E23:F23"/>
    <mergeCell ref="E24:F24"/>
    <mergeCell ref="E25:F25"/>
    <mergeCell ref="I50:K50"/>
    <mergeCell ref="I42:K42"/>
    <mergeCell ref="I46:J46"/>
    <mergeCell ref="I47:J47"/>
    <mergeCell ref="E41:G41"/>
    <mergeCell ref="E43:F43"/>
    <mergeCell ref="E54:F54"/>
    <mergeCell ref="E55:F55"/>
    <mergeCell ref="E50:F50"/>
    <mergeCell ref="E48:G48"/>
  </mergeCells>
  <phoneticPr fontId="2" type="noConversion"/>
  <conditionalFormatting sqref="A1:XFD50 A76:XFD1048576 P51:XFD75 M57:O64 A51:L55 M51:O54 A56:H75 L56:L75 I57:K57 I56 I63:K69 I58:I62 K58:K62 M66:O66 M65 M67:M75 O67:O75">
    <cfRule type="containsText" dxfId="0" priority="2" operator="containsText" text="à compléter">
      <formula>NOT(ISERROR(SEARCH("à compléter",A1)))</formula>
    </cfRule>
  </conditionalFormatting>
  <conditionalFormatting sqref="I25:J25">
    <cfRule type="containsText" dxfId="1" priority="1" operator="containsText" text="Porosité">
      <formula>NOT(ISERROR(SEARCH("Porosité",I25)))</formula>
    </cfRule>
  </conditionalFormatting>
  <dataValidations count="28">
    <dataValidation type="list" allowBlank="1" showInputMessage="1" showErrorMessage="1" sqref="A19:A22" xr:uid="{00000000-0002-0000-0000-000002000000}">
      <formula1>$O$164:$O$168</formula1>
    </dataValidation>
    <dataValidation type="list" allowBlank="1" showInputMessage="1" showErrorMessage="1" sqref="E19:E26" xr:uid="{00000000-0002-0000-0000-000004000000}">
      <formula1>$N$175:$N$179</formula1>
    </dataValidation>
    <dataValidation type="list" allowBlank="1" showInputMessage="1" showErrorMessage="1" sqref="J14 I7:I14" xr:uid="{00000000-0002-0000-0000-000005000000}">
      <formula1>$O$175:$O$183</formula1>
    </dataValidation>
    <dataValidation type="list" allowBlank="1" showInputMessage="1" showErrorMessage="1" sqref="M7:M17" xr:uid="{00000000-0002-0000-0000-000006000000}">
      <formula1>$P$175:$P$180</formula1>
    </dataValidation>
    <dataValidation type="list" allowBlank="1" showInputMessage="1" showErrorMessage="1" sqref="O17 N7:N17" xr:uid="{00000000-0002-0000-0000-000007000000}">
      <formula1>$Q$175:$Q$178</formula1>
    </dataValidation>
    <dataValidation type="list" allowBlank="1" showInputMessage="1" showErrorMessage="1" sqref="I25" xr:uid="{00000000-0002-0000-0000-000008000000}">
      <formula1>$L$175:$L$179</formula1>
    </dataValidation>
    <dataValidation type="list" allowBlank="1" showInputMessage="1" showErrorMessage="1" sqref="A7:A13" xr:uid="{0496F611-DED8-4D59-8916-8E9518B5852D}">
      <formula1>$M$161:$M$163</formula1>
    </dataValidation>
    <dataValidation type="list" allowBlank="1" showInputMessage="1" showErrorMessage="1" sqref="A28:A30" xr:uid="{2FE99D39-AB0F-4E5B-A8A0-B6082683ED37}">
      <formula1>$K$175:$K$178</formula1>
    </dataValidation>
    <dataValidation type="list" allowBlank="1" showInputMessage="1" showErrorMessage="1" sqref="I31:I33" xr:uid="{0349FFE4-A4E5-4B09-BA19-C3ECFBD5232A}">
      <formula1>$K$186:$K$189</formula1>
    </dataValidation>
    <dataValidation type="list" allowBlank="1" showInputMessage="1" showErrorMessage="1" sqref="M23:M24" xr:uid="{62268C64-D49A-4981-B38B-CDD5CFB8133B}">
      <formula1>$L$186:$L$188</formula1>
    </dataValidation>
    <dataValidation type="list" allowBlank="1" showInputMessage="1" showErrorMessage="1" sqref="B15 B7:B13" xr:uid="{00000000-0002-0000-0000-000000000000}">
      <formula1>$M$164:$M$171</formula1>
    </dataValidation>
    <dataValidation type="list" allowBlank="1" showInputMessage="1" showErrorMessage="1" sqref="E15:F15 F13 E7:E13" xr:uid="{00000000-0002-0000-0000-000003000000}">
      <formula1>$M$175:$M$182</formula1>
    </dataValidation>
    <dataValidation type="list" allowBlank="1" showInputMessage="1" showErrorMessage="1" sqref="M36:M38" xr:uid="{FB9455DB-CA50-47EA-92BB-3A19D2A74B9B}">
      <formula1>$M$186:$M$189</formula1>
    </dataValidation>
    <dataValidation type="list" allowBlank="1" showInputMessage="1" showErrorMessage="1" sqref="E44:E45" xr:uid="{8CD839C7-4B4A-4675-B7CC-A0AD25F7C4EF}">
      <formula1>$N$186:$N$188</formula1>
    </dataValidation>
    <dataValidation type="list" allowBlank="1" showInputMessage="1" showErrorMessage="1" sqref="A36:A41" xr:uid="{B47AD1C6-C4BD-4CFF-98F1-DC16E52BDB8A}">
      <formula1>$J$175:$J$181</formula1>
    </dataValidation>
    <dataValidation type="list" allowBlank="1" showInputMessage="1" showErrorMessage="1" sqref="I45:I47" xr:uid="{17C81E84-24F0-42ED-95EE-D712AE0C5446}">
      <formula1>$P$164:$P$167</formula1>
    </dataValidation>
    <dataValidation type="list" allowBlank="1" showInputMessage="1" showErrorMessage="1" sqref="A46" xr:uid="{68DF40E7-F9E4-4C06-809C-E357C6B86217}">
      <formula1>$J$164:$J$167</formula1>
    </dataValidation>
    <dataValidation type="list" allowBlank="1" showInputMessage="1" showErrorMessage="1" sqref="E51:E55" xr:uid="{5D1CAFC5-518E-448C-B85D-A602EEBF0D66}">
      <formula1>$G$175:$G$180</formula1>
    </dataValidation>
    <dataValidation type="list" allowBlank="1" showInputMessage="1" showErrorMessage="1" sqref="M44:M48" xr:uid="{1669A157-8B1A-4B01-9FF6-75EB747C7D9A}">
      <formula1>$D$165:$D$168</formula1>
    </dataValidation>
    <dataValidation type="list" allowBlank="1" showInputMessage="1" showErrorMessage="1" sqref="N44:N48" xr:uid="{11C80F0D-BCA4-40B3-A866-593863E6566A}">
      <formula1>$E$165:$E$170</formula1>
    </dataValidation>
    <dataValidation type="list" allowBlank="1" showInputMessage="1" showErrorMessage="1" sqref="M60:N62" xr:uid="{B801840E-DD0A-4187-94D0-19D97EA1A518}">
      <formula1>$C$165:$C$168</formula1>
    </dataValidation>
    <dataValidation type="list" allowBlank="1" showInputMessage="1" showErrorMessage="1" sqref="A52:B59" xr:uid="{CFBC65A2-8C47-49C0-89C3-6E04F44B2F2D}">
      <formula1>$G$165:$G$173</formula1>
    </dataValidation>
    <dataValidation type="list" allowBlank="1" showInputMessage="1" showErrorMessage="1" sqref="C67:C68" xr:uid="{B31D32A7-717B-4B08-8831-E0C3A99B3352}">
      <formula1>$A$165:$A$167</formula1>
    </dataValidation>
    <dataValidation type="list" allowBlank="1" showInputMessage="1" showErrorMessage="1" sqref="E67:F71" xr:uid="{DF414FD0-234D-42B2-9927-E40EB8BC5D4D}">
      <formula1>$E$175:$E$180</formula1>
    </dataValidation>
    <dataValidation type="list" allowBlank="1" showInputMessage="1" showErrorMessage="1" sqref="A74:B75" xr:uid="{78085FAC-D9F0-420E-A359-E2055D1FD9BD}">
      <formula1>$C$175:$C$177</formula1>
    </dataValidation>
    <dataValidation type="list" allowBlank="1" showInputMessage="1" showErrorMessage="1" sqref="I59:I62" xr:uid="{326EB98C-B1AA-410D-8475-46539157A96F}">
      <formula1>$I$186:$I$190</formula1>
    </dataValidation>
    <dataValidation type="list" allowBlank="1" showInputMessage="1" showErrorMessage="1" sqref="M68:M75" xr:uid="{C779519E-B695-4861-8484-6064698E7A01}">
      <formula1>$G$186:$G$193</formula1>
    </dataValidation>
    <dataValidation type="list" allowBlank="1" showInputMessage="1" showErrorMessage="1" sqref="I67:K69" xr:uid="{C1CB7D23-A472-42C9-8F3B-2FF007B0CD87}">
      <formula1>$E$186:$E$189</formula1>
    </dataValidation>
  </dataValidation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topLeftCell="A27" workbookViewId="0">
      <selection activeCell="A11" sqref="A11"/>
    </sheetView>
  </sheetViews>
  <sheetFormatPr baseColWidth="10" defaultColWidth="11.5546875" defaultRowHeight="30" customHeight="1" x14ac:dyDescent="0.3"/>
  <cols>
    <col min="1" max="2" width="57.88671875" style="11" customWidth="1"/>
    <col min="3" max="3" width="19.44140625" style="11" customWidth="1"/>
    <col min="4" max="4" width="19.5546875" style="11" customWidth="1"/>
    <col min="5" max="5" width="28.109375" style="11" bestFit="1" customWidth="1"/>
    <col min="6" max="16384" width="11.5546875" style="11"/>
  </cols>
  <sheetData>
    <row r="1" spans="1:6" ht="30" customHeight="1" x14ac:dyDescent="0.3">
      <c r="B1" s="85" t="s">
        <v>42</v>
      </c>
      <c r="C1" s="85"/>
    </row>
    <row r="2" spans="1:6" ht="30" customHeight="1" x14ac:dyDescent="0.3">
      <c r="B2" s="76" t="s">
        <v>43</v>
      </c>
      <c r="C2" s="76"/>
    </row>
    <row r="5" spans="1:6" ht="30" customHeight="1" x14ac:dyDescent="0.3">
      <c r="A5" s="2" t="s">
        <v>37</v>
      </c>
      <c r="B5" s="2" t="s">
        <v>38</v>
      </c>
      <c r="C5" s="2" t="s">
        <v>39</v>
      </c>
      <c r="D5" s="2" t="s">
        <v>40</v>
      </c>
      <c r="E5" s="2" t="s">
        <v>41</v>
      </c>
    </row>
    <row r="7" spans="1:6" ht="30" customHeight="1" x14ac:dyDescent="0.3">
      <c r="A7" s="76" t="s">
        <v>36</v>
      </c>
      <c r="B7" s="76"/>
      <c r="C7" s="76"/>
      <c r="D7" s="76"/>
      <c r="E7" s="76"/>
    </row>
    <row r="8" spans="1:6" ht="30" customHeight="1" x14ac:dyDescent="0.3">
      <c r="A8" s="75" t="s">
        <v>60</v>
      </c>
      <c r="B8" s="76"/>
      <c r="C8" s="76"/>
      <c r="D8" s="76"/>
      <c r="E8" s="76"/>
    </row>
    <row r="10" spans="1:6" ht="30" customHeight="1" x14ac:dyDescent="0.3">
      <c r="A10" s="18" t="s">
        <v>0</v>
      </c>
      <c r="B10" s="18" t="s">
        <v>47</v>
      </c>
      <c r="C10" s="86" t="s">
        <v>23</v>
      </c>
      <c r="D10" s="87"/>
      <c r="E10" s="12" t="s">
        <v>22</v>
      </c>
      <c r="F10" s="20"/>
    </row>
    <row r="11" spans="1:6" ht="30" customHeight="1" x14ac:dyDescent="0.3">
      <c r="A11" s="15" t="str">
        <f>IF('Générateur de Liste'!A7&lt;&gt;"à compléter",CONCATENATE('Générateur de Liste'!C7," x pipette(s)  ",'Générateur de Liste'!A7," de ",'Générateur de Liste'!B7),"")</f>
        <v/>
      </c>
      <c r="B11" s="19" t="str">
        <f>IF('Générateur de Liste'!E7&lt;&gt;"à compléter",CONCATENATE('Générateur de Liste'!G7," x bécher(s) "," de ",'Générateur de Liste'!E7),"")</f>
        <v/>
      </c>
      <c r="C11" s="88" t="str">
        <f>IF('Générateur de Liste'!I7&lt;&gt;"à compléter",CONCATENATE('Générateur de Liste'!K7," x fiole(s) jaugée(s)  "," de",'Générateur de Liste'!I7),"")</f>
        <v/>
      </c>
      <c r="D11" s="88"/>
      <c r="E11" s="19" t="str">
        <f>IF('Générateur de Liste'!E19&lt;&gt;"à compléter",CONCATENATE('Générateur de Liste'!G19," x eprouvette(s)  "," de",'Générateur de Liste'!E19),"")</f>
        <v/>
      </c>
    </row>
    <row r="12" spans="1:6" ht="30" customHeight="1" x14ac:dyDescent="0.3">
      <c r="A12" s="15" t="str">
        <f>IF('Générateur de Liste'!A8&lt;&gt;"à compléter",CONCATENATE('Générateur de Liste'!C8," x pipette(s)  ",'Générateur de Liste'!A8," de ",'Générateur de Liste'!B8),"")</f>
        <v/>
      </c>
      <c r="B12" s="13" t="str">
        <f>IF('Générateur de Liste'!E8&lt;&gt;"à compléter",CONCATENATE('Générateur de Liste'!G8," x bécher(s)  "," de ",'Générateur de Liste'!E8),"")</f>
        <v/>
      </c>
      <c r="C12" s="79" t="str">
        <f>IF('Générateur de Liste'!I8&lt;&gt;"à compléter",CONCATENATE('Générateur de Liste'!K8," x fiole(s) jaugée(s)  "," de",'Générateur de Liste'!I8),"")</f>
        <v/>
      </c>
      <c r="D12" s="79"/>
      <c r="E12" s="13" t="str">
        <f>IF('Générateur de Liste'!E20&lt;&gt;"à compléter",CONCATENATE('Générateur de Liste'!G20," x eprouvette(s)  "," de",'Générateur de Liste'!E20),"")</f>
        <v/>
      </c>
    </row>
    <row r="13" spans="1:6" ht="30" customHeight="1" x14ac:dyDescent="0.3">
      <c r="A13" s="15" t="str">
        <f>IF('Générateur de Liste'!A9&lt;&gt;"à compléter",CONCATENATE('Générateur de Liste'!C9," x pipette(s)  ",'Générateur de Liste'!A9," de ",'Générateur de Liste'!B9),"")</f>
        <v/>
      </c>
      <c r="B13" s="13" t="str">
        <f>IF('Générateur de Liste'!E9&lt;&gt;"à compléter",CONCATENATE('Générateur de Liste'!G9," x bécher(s)  "," de ",'Générateur de Liste'!E9),"")</f>
        <v/>
      </c>
      <c r="C13" s="79" t="str">
        <f>IF('Générateur de Liste'!I9&lt;&gt;"à compléter",CONCATENATE('Générateur de Liste'!K9," x fiole(s) jaugée(s)  "," de",'Générateur de Liste'!I9),"")</f>
        <v/>
      </c>
      <c r="D13" s="79"/>
      <c r="E13" s="13" t="str">
        <f>IF('Générateur de Liste'!E21&lt;&gt;"à compléter",CONCATENATE('Générateur de Liste'!G21," x eprouvette(s)  "," de",'Générateur de Liste'!E21),"")</f>
        <v/>
      </c>
    </row>
    <row r="14" spans="1:6" ht="30" customHeight="1" x14ac:dyDescent="0.3">
      <c r="A14" s="15" t="str">
        <f>IF('Générateur de Liste'!A10&lt;&gt;"à compléter",CONCATENATE('Générateur de Liste'!C10," x pipette(s)  ",'Générateur de Liste'!A10," de ",'Générateur de Liste'!B10),"")</f>
        <v/>
      </c>
      <c r="B14" s="13" t="str">
        <f>IF('Générateur de Liste'!E10&lt;&gt;"à compléter",CONCATENATE('Générateur de Liste'!G10," x bécher(s)  "," de ",'Générateur de Liste'!E10),"")</f>
        <v/>
      </c>
      <c r="C14" s="79" t="str">
        <f>IF('Générateur de Liste'!I10&lt;&gt;"à compléter",CONCATENATE('Générateur de Liste'!K10," x fiole(s) jaugée(s)  "," de",'Générateur de Liste'!I10),"")</f>
        <v/>
      </c>
      <c r="D14" s="79"/>
      <c r="E14" s="13" t="str">
        <f>IF('Générateur de Liste'!E22&lt;&gt;"à compléter",CONCATENATE('Générateur de Liste'!G22," x eprouvette(s)  "," de",'Générateur de Liste'!E22),"")</f>
        <v/>
      </c>
    </row>
    <row r="15" spans="1:6" ht="30" customHeight="1" x14ac:dyDescent="0.3">
      <c r="A15" s="15" t="str">
        <f>IF('Générateur de Liste'!A11&lt;&gt;"à compléter",CONCATENATE('Générateur de Liste'!C11," x pipette(s)  ",'Générateur de Liste'!A11," de ",'Générateur de Liste'!B11),"")</f>
        <v/>
      </c>
      <c r="B15" s="13" t="str">
        <f>IF('Générateur de Liste'!E11&lt;&gt;"à compléter",CONCATENATE('Générateur de Liste'!G11," x bécher(s)  "," de ",'Générateur de Liste'!E11),"")</f>
        <v/>
      </c>
      <c r="C15" s="79" t="str">
        <f>IF('Générateur de Liste'!I11&lt;&gt;"à compléter",CONCATENATE('Générateur de Liste'!K11," x fiole(s) jaugée(s)  "," de",'Générateur de Liste'!I11),"")</f>
        <v/>
      </c>
      <c r="D15" s="79"/>
      <c r="E15" s="13" t="str">
        <f>IF('Générateur de Liste'!E23&lt;&gt;"à compléter",CONCATENATE('Générateur de Liste'!G23," x eprouvette(s)  "," de",'Générateur de Liste'!E23),"")</f>
        <v/>
      </c>
    </row>
    <row r="16" spans="1:6" ht="30" customHeight="1" x14ac:dyDescent="0.3">
      <c r="A16" s="15" t="str">
        <f>IF('Générateur de Liste'!A12&lt;&gt;"à compléter",CONCATENATE('Générateur de Liste'!C12," x pipette(s)  ",'Générateur de Liste'!A12," de ",'Générateur de Liste'!B12),"")</f>
        <v/>
      </c>
      <c r="B16" s="13" t="str">
        <f>IF('Générateur de Liste'!E12&lt;&gt;"à compléter",CONCATENATE('Générateur de Liste'!G12," x bécher(s)  "," de ",'Générateur de Liste'!E12),"")</f>
        <v/>
      </c>
      <c r="C16" s="79" t="str">
        <f>IF('Générateur de Liste'!I12&lt;&gt;"à compléter",CONCATENATE('Générateur de Liste'!K12," x fiole(s) jaugée(s)  "," de",'Générateur de Liste'!I12),"")</f>
        <v/>
      </c>
      <c r="D16" s="79"/>
      <c r="E16" s="13" t="str">
        <f>IF('Générateur de Liste'!E24&lt;&gt;"à compléter",CONCATENATE('Générateur de Liste'!G24," x eprouvette(s)  "," de",'Générateur de Liste'!E24),"")</f>
        <v/>
      </c>
    </row>
    <row r="17" spans="1:6" ht="30" customHeight="1" x14ac:dyDescent="0.3">
      <c r="A17" s="15" t="str">
        <f>IF('Générateur de Liste'!A13&lt;&gt;"à compléter",CONCATENATE('Générateur de Liste'!C13," x pipette(s)  ",'Générateur de Liste'!A13," de ",'Générateur de Liste'!B13),"")</f>
        <v/>
      </c>
      <c r="B17" s="14" t="str">
        <f>IF('Générateur de Liste'!E13&lt;&gt;"à compléter",CONCATENATE('Générateur de Liste'!G13," x bécher(s)  "," de ",'Générateur de Liste'!E13),"")</f>
        <v/>
      </c>
      <c r="C17" s="79" t="str">
        <f>IF('Générateur de Liste'!I13&lt;&gt;"à compléter",CONCATENATE('Générateur de Liste'!K13," x fiole(s) jaugée(s)  "," de",'Générateur de Liste'!I13),"")</f>
        <v/>
      </c>
      <c r="D17" s="79"/>
      <c r="E17" s="13" t="str">
        <f>IF('Générateur de Liste'!E25&lt;&gt;"à compléter",CONCATENATE('Générateur de Liste'!G25," x eprouvette(s)  "," de",'Générateur de Liste'!E25),"")</f>
        <v/>
      </c>
    </row>
    <row r="18" spans="1:6" ht="30" customHeight="1" x14ac:dyDescent="0.3">
      <c r="A18" s="18" t="s">
        <v>48</v>
      </c>
      <c r="B18" s="18" t="s">
        <v>32</v>
      </c>
      <c r="C18" s="71" t="str">
        <f>IF('Générateur de Liste'!I14&lt;&gt;"à compléter",CONCATENATE('Générateur de Liste'!K14," x fiole(s) jaugée(s)  "," de",'Générateur de Liste'!I14),"")</f>
        <v/>
      </c>
      <c r="D18" s="80"/>
      <c r="E18" s="14" t="str">
        <f>IF('Générateur de Liste'!E26&lt;&gt;"à compléter",CONCATENATE('Générateur de Liste'!G26," x eprouvette(s)  "," de",'Générateur de Liste'!E26),"")</f>
        <v/>
      </c>
    </row>
    <row r="19" spans="1:6" ht="30" customHeight="1" x14ac:dyDescent="0.3">
      <c r="A19" s="19" t="str">
        <f>IF('Générateur de Liste'!A19&lt;&gt;"à compléter",CONCATENATE("Micropipette(s)  ",'Générateur de Liste'!A19),"")</f>
        <v/>
      </c>
      <c r="B19" s="19" t="str">
        <f>IF('Générateur de Liste'!K20&lt;&gt;"",CONCATENATE('Générateur de Liste'!K20," ",'Générateur de Liste'!I20),"")</f>
        <v/>
      </c>
      <c r="C19" s="73" t="s">
        <v>62</v>
      </c>
      <c r="D19" s="74"/>
      <c r="E19" s="34" t="s">
        <v>57</v>
      </c>
      <c r="F19" s="29"/>
    </row>
    <row r="20" spans="1:6" ht="30" customHeight="1" x14ac:dyDescent="0.3">
      <c r="A20" s="13" t="str">
        <f>IF('Générateur de Liste'!A20&lt;&gt;"à compléter",CONCATENATE("Micropipette(s)  ",'Générateur de Liste'!A20),"")</f>
        <v/>
      </c>
      <c r="B20" s="15" t="str">
        <f>IF('Générateur de Liste'!K22&lt;&gt;"",CONCATENATE('Générateur de Liste'!K22," ",'Générateur de Liste'!I22),"")</f>
        <v/>
      </c>
      <c r="C20" s="77" t="str">
        <f>IF('Générateur de Liste'!N30&lt;&gt;"",CONCATENATE('Générateur de Liste'!N30,"  agitateur(s) magnétique(s)"),"")</f>
        <v/>
      </c>
      <c r="D20" s="78"/>
      <c r="E20" s="27" t="str">
        <f>IF('Générateur de Liste'!M23&lt;&gt;"à compléter",CONCATENATE('Générateur de Liste'!O23," x entonnoir(s)  ",'Générateur de Liste'!M23),"")</f>
        <v/>
      </c>
      <c r="F20" s="30"/>
    </row>
    <row r="21" spans="1:6" ht="30" customHeight="1" x14ac:dyDescent="0.3">
      <c r="A21" s="14" t="str">
        <f>IF('Générateur de Liste'!A21&lt;&gt;"à compléter",CONCATENATE("Micropipette(s)  ",'Générateur de Liste'!A21),"")</f>
        <v/>
      </c>
      <c r="B21" s="17" t="str">
        <f>IF('Générateur de Liste'!I25&lt;&gt;"Porosité ?",CONCATENATE('Générateur de Liste'!K24," fritté(s) n° ",'Générateur de Liste'!I25),"")</f>
        <v/>
      </c>
      <c r="C21" s="83" t="s">
        <v>82</v>
      </c>
      <c r="D21" s="84"/>
      <c r="E21" s="28" t="str">
        <f>IF('Générateur de Liste'!M24&lt;&gt;"à compléter",CONCATENATE('Générateur de Liste'!O24," x entonnoir(s)  ",'Générateur de Liste'!M24),"")</f>
        <v/>
      </c>
      <c r="F21" s="30"/>
    </row>
    <row r="22" spans="1:6" ht="30" customHeight="1" x14ac:dyDescent="0.3">
      <c r="A22" s="12" t="s">
        <v>25</v>
      </c>
      <c r="B22" s="12" t="s">
        <v>50</v>
      </c>
      <c r="C22" s="77" t="str">
        <f>IF('Générateur de Liste'!M36&lt;&gt;"à compléter",CONCATENATE('Générateur de Liste'!O36," barreau(x) aimanté(s) ",", ",'Générateur de Liste'!M36,),"")</f>
        <v/>
      </c>
      <c r="D22" s="78"/>
      <c r="E22" s="39" t="s">
        <v>68</v>
      </c>
      <c r="F22" s="29"/>
    </row>
    <row r="23" spans="1:6" ht="30" customHeight="1" x14ac:dyDescent="0.3">
      <c r="A23" s="19" t="str">
        <f>IF('Générateur de Liste'!M7&lt;&gt;"à compléter",CONCATENATE('Générateur de Liste'!P7," x erlenmeyer(s)  ",'Générateur de Liste'!M7," de ",'Générateur de Liste'!N7),"")</f>
        <v/>
      </c>
      <c r="B23" s="27" t="str">
        <f>IF('Générateur de Liste'!A28&lt;&gt;"à compléter",CONCATENATE('Générateur de Liste'!C28," x boîte(s) de pétri  "," de ",'Générateur de Liste'!A28),"")</f>
        <v/>
      </c>
      <c r="C23" s="69" t="str">
        <f>IF('Générateur de Liste'!M37&lt;&gt;"à compléter",CONCATENATE('Générateur de Liste'!O37," barreau(x) aimanté(s) ",", ",'Générateur de Liste'!M37,),"")</f>
        <v/>
      </c>
      <c r="D23" s="79"/>
      <c r="E23" s="19" t="str">
        <f>IF('Générateur de Liste'!E44&lt;&gt;"à compléter",CONCATENATE('Générateur de Liste'!G44," x plaque(s) chauffante(s) ",'Générateur de Liste'!E44),"")</f>
        <v/>
      </c>
      <c r="F23" s="30"/>
    </row>
    <row r="24" spans="1:6" ht="30" customHeight="1" x14ac:dyDescent="0.3">
      <c r="A24" s="13" t="str">
        <f>IF('Générateur de Liste'!M8&lt;&gt;"à compléter",CONCATENATE('Générateur de Liste'!P8," x erlenmeyer(s)  ",'Générateur de Liste'!M8," de ",'Générateur de Liste'!N8),"")</f>
        <v/>
      </c>
      <c r="B24" s="41" t="str">
        <f>IF('Générateur de Liste'!A29&lt;&gt;"à compléter",CONCATENATE('Générateur de Liste'!C29," x boîte(s) de pétri  "," de ",'Générateur de Liste'!A29),"")</f>
        <v/>
      </c>
      <c r="C24" s="71" t="str">
        <f>IF('Générateur de Liste'!M38&lt;&gt;"à compléter",CONCATENATE('Générateur de Liste'!O38," barreau(x) aimanté(s) ",", ",'Générateur de Liste'!M38,),"")</f>
        <v/>
      </c>
      <c r="D24" s="80"/>
      <c r="E24" s="14" t="str">
        <f>IF('Générateur de Liste'!E45&lt;&gt;"à compléter",CONCATENATE('Générateur de Liste'!G45," x plaque(s) chauffante(s) ",'Générateur de Liste'!E45),"")</f>
        <v/>
      </c>
      <c r="F24" s="30"/>
    </row>
    <row r="25" spans="1:6" ht="30" customHeight="1" x14ac:dyDescent="0.3">
      <c r="A25" s="13" t="str">
        <f>IF('Générateur de Liste'!M9&lt;&gt;"à compléter",CONCATENATE('Générateur de Liste'!P9," x erlenmeyer(s)  ",'Générateur de Liste'!M9," de ",'Générateur de Liste'!N9),"")</f>
        <v/>
      </c>
      <c r="B25" s="28" t="str">
        <f>IF('Générateur de Liste'!A30&lt;&gt;"à compléter",CONCATENATE('Générateur de Liste'!C30," x boîte(s) de pétri  "," de ",'Générateur de Liste'!A30),"")</f>
        <v/>
      </c>
      <c r="C25" s="83" t="s">
        <v>83</v>
      </c>
      <c r="D25" s="84"/>
      <c r="E25" s="40" t="s">
        <v>74</v>
      </c>
      <c r="F25" s="30"/>
    </row>
    <row r="26" spans="1:6" ht="30" customHeight="1" x14ac:dyDescent="0.3">
      <c r="A26" s="13" t="str">
        <f>IF('Générateur de Liste'!M10&lt;&gt;"à compléter",CONCATENATE('Générateur de Liste'!P10," x erlenmeyer(s)  ",'Générateur de Liste'!M10," de ",'Générateur de Liste'!N10),"")</f>
        <v/>
      </c>
      <c r="B26" s="45" t="s">
        <v>55</v>
      </c>
      <c r="C26" s="77" t="str">
        <f>IF('Générateur de Liste'!A36&lt;&gt;"à compléter",CONCATENATE('Générateur de Liste'!C36," ",'Générateur de Liste'!A36),"")</f>
        <v/>
      </c>
      <c r="D26" s="78"/>
      <c r="E26" s="24" t="str">
        <f>IF('Générateur de Liste'!F38&lt;&gt;"",CONCATENATE('Générateur de Liste'!F38," chauffe-ballon(s)"),"")</f>
        <v/>
      </c>
      <c r="F26" s="29"/>
    </row>
    <row r="27" spans="1:6" ht="30" customHeight="1" x14ac:dyDescent="0.3">
      <c r="A27" s="13" t="str">
        <f>IF('Générateur de Liste'!M11&lt;&gt;"à compléter",CONCATENATE('Générateur de Liste'!P11," x erlenmeyer(s)  ",'Générateur de Liste'!M11," de ",'Générateur de Liste'!N11),"")</f>
        <v/>
      </c>
      <c r="B27" s="46" t="str">
        <f>IF('Générateur de Liste'!F32&lt;&gt;"",CONCATENATE('Générateur de Liste'!F32,"  pillulier(s)"),"")</f>
        <v/>
      </c>
      <c r="C27" s="69" t="str">
        <f>IF('Générateur de Liste'!A37&lt;&gt;"à compléter",CONCATENATE('Générateur de Liste'!C37," ",'Générateur de Liste'!A37),"")</f>
        <v/>
      </c>
      <c r="D27" s="70"/>
      <c r="E27" s="26" t="s">
        <v>75</v>
      </c>
      <c r="F27" s="30"/>
    </row>
    <row r="28" spans="1:6" ht="30" customHeight="1" x14ac:dyDescent="0.3">
      <c r="A28" s="13" t="str">
        <f>IF('Générateur de Liste'!M12&lt;&gt;"à compléter",CONCATENATE('Générateur de Liste'!P12," x erlenmeyer(s)  ",'Générateur de Liste'!M12," de ",'Générateur de Liste'!N12),"")</f>
        <v/>
      </c>
      <c r="B28" s="44" t="s">
        <v>56</v>
      </c>
      <c r="C28" s="69" t="str">
        <f>IF('Générateur de Liste'!A38&lt;&gt;"à compléter",CONCATENATE('Générateur de Liste'!C38," ",'Générateur de Liste'!A38),"")</f>
        <v/>
      </c>
      <c r="D28" s="70"/>
      <c r="E28" s="37" t="str">
        <f>IF('Générateur de Liste'!J39&lt;&gt;"",CONCATENATE('Générateur de Liste'!J39," support(s) élévateur(s)"),"")</f>
        <v/>
      </c>
      <c r="F28" s="30"/>
    </row>
    <row r="29" spans="1:6" ht="30" customHeight="1" x14ac:dyDescent="0.3">
      <c r="A29" s="13" t="str">
        <f>IF('Générateur de Liste'!M13&lt;&gt;"à compléter",CONCATENATE('Générateur de Liste'!P13," x erlenmeyer(s)  ",'Générateur de Liste'!M13," de ",'Générateur de Liste'!N13),"")</f>
        <v/>
      </c>
      <c r="B29" s="42" t="str">
        <f>IF('Générateur de Liste'!I31&lt;&gt;"à compléter",CONCATENATE('Générateur de Liste'!K31," x butrette(s) de ",'Générateur de Liste'!I31),"")</f>
        <v/>
      </c>
      <c r="C29" s="69" t="str">
        <f>IF('Générateur de Liste'!A39&lt;&gt;"à compléter",CONCATENATE('Générateur de Liste'!C39," ",'Générateur de Liste'!A39),"")</f>
        <v/>
      </c>
      <c r="D29" s="70"/>
      <c r="E29" s="26" t="s">
        <v>107</v>
      </c>
      <c r="F29" s="29"/>
    </row>
    <row r="30" spans="1:6" ht="30" customHeight="1" x14ac:dyDescent="0.3">
      <c r="A30" s="13" t="str">
        <f>IF('Générateur de Liste'!M14&lt;&gt;"à compléter",CONCATENATE('Générateur de Liste'!P14," x erlenmeyer(s)  ",'Générateur de Liste'!M14," de ",'Générateur de Liste'!N14),"")</f>
        <v/>
      </c>
      <c r="B30" s="11" t="str">
        <f>IF('Générateur de Liste'!I32&lt;&gt;"à compléter",CONCATENATE('Générateur de Liste'!K32," x butrette(s) de ",'Générateur de Liste'!I32),"")</f>
        <v/>
      </c>
      <c r="C30" s="69" t="str">
        <f>IF('Générateur de Liste'!A40&lt;&gt;"à compléter",CONCATENATE('Générateur de Liste'!C40," ",'Générateur de Liste'!A40),"")</f>
        <v/>
      </c>
      <c r="D30" s="70"/>
      <c r="E30" s="24" t="str">
        <f>IF('Générateur de Liste'!F61&lt;&gt;"",CONCATENATE('Générateur de Liste'!F61," fil(s) éléctique(s)"),"")</f>
        <v/>
      </c>
      <c r="F30" s="30"/>
    </row>
    <row r="31" spans="1:6" ht="30" customHeight="1" x14ac:dyDescent="0.3">
      <c r="A31" s="13" t="str">
        <f>IF('Générateur de Liste'!M15&lt;&gt;"à compléter",CONCATENATE('Générateur de Liste'!P15," x erlenmeyer(s)  ",'Générateur de Liste'!M15," de ",'Générateur de Liste'!N15),"")</f>
        <v/>
      </c>
      <c r="B31" s="43" t="str">
        <f>IF('Générateur de Liste'!I33&lt;&gt;"à compléter",CONCATENATE('Générateur de Liste'!K33," x butrette(s) de ",'Générateur de Liste'!I33),"")</f>
        <v/>
      </c>
      <c r="C31" s="71" t="str">
        <f>IF('Générateur de Liste'!A41&lt;&gt;"à compléter",CONCATENATE('Générateur de Liste'!C41," ",'Générateur de Liste'!A41),"")</f>
        <v/>
      </c>
      <c r="D31" s="72"/>
      <c r="E31" s="26" t="s">
        <v>108</v>
      </c>
      <c r="F31" s="29"/>
    </row>
    <row r="32" spans="1:6" ht="30" customHeight="1" x14ac:dyDescent="0.3">
      <c r="A32" s="13" t="str">
        <f>IF('Générateur de Liste'!M16&lt;&gt;"à compléter",CONCATENATE('Générateur de Liste'!P16," x erlenmeyer(s)  ",'Générateur de Liste'!M16," de ",'Générateur de Liste'!N16),"")</f>
        <v/>
      </c>
      <c r="B32" s="26" t="s">
        <v>98</v>
      </c>
      <c r="C32" s="71" t="str">
        <f>IF('Générateur de Liste'!A46&lt;&gt;"à compléter",CONCATENATE('Générateur de Liste'!A46),"")</f>
        <v/>
      </c>
      <c r="D32" s="72"/>
      <c r="E32" s="24" t="str">
        <f>IF('Générateur de Liste'!J53&lt;&gt;"",CONCATENATE('Générateur de Liste'!J53," pince(s) crocodile(s)"),"")</f>
        <v/>
      </c>
      <c r="F32" s="30"/>
    </row>
    <row r="33" spans="1:5" ht="30" customHeight="1" x14ac:dyDescent="0.3">
      <c r="A33" s="14" t="str">
        <f>IF('Générateur de Liste'!M17&lt;&gt;"à compléter",CONCATENATE('Générateur de Liste'!P17," x erlenmeyer(s)  ",'Générateur de Liste'!M17," de ",'Générateur de Liste'!N17),"")</f>
        <v/>
      </c>
      <c r="B33" s="27" t="str">
        <f>IF('Générateur de Liste'!A52&lt;&gt;"à compléter",CONCATENATE('Générateur de Liste'!C52," ",'Générateur de Liste'!A52),"")</f>
        <v/>
      </c>
      <c r="C33" s="81" t="s">
        <v>106</v>
      </c>
      <c r="D33" s="82"/>
      <c r="E33" s="24" t="str">
        <f>IF('Générateur de Liste'!C63&lt;&gt;"",CONCATENATE('Générateur de Liste'!C63," pont(s) salins"),"")</f>
        <v/>
      </c>
    </row>
    <row r="34" spans="1:5" ht="30" customHeight="1" x14ac:dyDescent="0.3">
      <c r="A34" s="33" t="s">
        <v>88</v>
      </c>
      <c r="B34" s="13" t="str">
        <f>IF('Générateur de Liste'!A53&lt;&gt;"à compléter",CONCATENATE('Générateur de Liste'!C53," ",'Générateur de Liste'!A53),"")</f>
        <v/>
      </c>
      <c r="C34" s="77" t="str">
        <f>IF('Générateur de Liste'!E51&lt;&gt;"à compléter",CONCATENATE('Générateur de Liste'!G51," ",'Générateur de Liste'!E51),"")</f>
        <v/>
      </c>
      <c r="D34" s="78"/>
      <c r="E34" s="24" t="str">
        <f>IF('Générateur de Liste'!C67&lt;&gt;"Oui","",CONCATENATE('Générateur de Liste'!A67))</f>
        <v/>
      </c>
    </row>
    <row r="35" spans="1:5" ht="30" customHeight="1" x14ac:dyDescent="0.3">
      <c r="A35" s="21" t="str">
        <f>IF('Générateur de Liste'!I45&lt;&gt;"à compléter",CONCATENATE('Générateur de Liste'!K45," ",'Générateur de Liste'!I45," cristallisoir(s) "),"")</f>
        <v/>
      </c>
      <c r="B35" s="13" t="str">
        <f>IF('Générateur de Liste'!A54&lt;&gt;"à compléter",CONCATENATE('Générateur de Liste'!C54," ",'Générateur de Liste'!A54),"")</f>
        <v/>
      </c>
      <c r="C35" s="69" t="str">
        <f>IF('Générateur de Liste'!E52&lt;&gt;"à compléter",CONCATENATE('Générateur de Liste'!G52," ",'Générateur de Liste'!E52),"")</f>
        <v/>
      </c>
      <c r="D35" s="70"/>
      <c r="E35" s="24" t="str">
        <f>IF('Générateur de Liste'!C68&lt;&gt;"Oui","",CONCATENATE('Générateur de Liste'!A68))</f>
        <v/>
      </c>
    </row>
    <row r="36" spans="1:5" ht="30" customHeight="1" x14ac:dyDescent="0.3">
      <c r="A36" s="15" t="str">
        <f>IF('Générateur de Liste'!I46&lt;&gt;"à compléter",CONCATENATE('Générateur de Liste'!K46," ",'Générateur de Liste'!I46," cristallisoir(s) "),"")</f>
        <v/>
      </c>
      <c r="B36" s="13" t="str">
        <f>IF('Générateur de Liste'!A55&lt;&gt;"à compléter",CONCATENATE('Générateur de Liste'!C55," ",'Générateur de Liste'!A55),"")</f>
        <v/>
      </c>
      <c r="C36" s="69" t="str">
        <f>IF('Générateur de Liste'!E53&lt;&gt;"à compléter",CONCATENATE('Générateur de Liste'!G53," ",'Générateur de Liste'!E53),"")</f>
        <v/>
      </c>
      <c r="D36" s="70"/>
      <c r="E36" s="36" t="s">
        <v>131</v>
      </c>
    </row>
    <row r="37" spans="1:5" ht="30" customHeight="1" x14ac:dyDescent="0.3">
      <c r="A37" s="17" t="str">
        <f>IF('Générateur de Liste'!I47&lt;&gt;"à compléter",CONCATENATE('Générateur de Liste'!K47," ",'Générateur de Liste'!I47," cristallisoir(s) "),"")</f>
        <v/>
      </c>
      <c r="B37" s="13" t="str">
        <f>IF('Générateur de Liste'!A56&lt;&gt;"à compléter",CONCATENATE('Générateur de Liste'!C56," ",'Générateur de Liste'!A56),"")</f>
        <v/>
      </c>
      <c r="C37" s="69" t="str">
        <f>IF('Générateur de Liste'!E54&lt;&gt;"à compléter",CONCATENATE('Générateur de Liste'!G54," ",'Générateur de Liste'!E54),"")</f>
        <v/>
      </c>
      <c r="D37" s="70"/>
      <c r="E37" s="19" t="str">
        <f>IF('Générateur de Liste'!A74&lt;&gt;"à compléter",CONCATENATE('Générateur de Liste'!C74," ",'Générateur de Liste'!A74),"")</f>
        <v/>
      </c>
    </row>
    <row r="38" spans="1:5" ht="30" customHeight="1" x14ac:dyDescent="0.3">
      <c r="A38" s="38" t="s">
        <v>112</v>
      </c>
      <c r="B38" s="13" t="str">
        <f>IF('Générateur de Liste'!A57&lt;&gt;"à compléter",CONCATENATE('Générateur de Liste'!C57," ",'Générateur de Liste'!A57),"")</f>
        <v/>
      </c>
      <c r="C38" s="71" t="str">
        <f>IF('Générateur de Liste'!E55&lt;&gt;"à compléter",CONCATENATE('Générateur de Liste'!G55," ",'Générateur de Liste'!E55),"")</f>
        <v/>
      </c>
      <c r="D38" s="72"/>
      <c r="E38" s="14" t="str">
        <f>IF('Générateur de Liste'!A75&lt;&gt;"à compléter",CONCATENATE('Générateur de Liste'!C75," ",'Générateur de Liste'!A75),"")</f>
        <v/>
      </c>
    </row>
    <row r="39" spans="1:5" ht="30" customHeight="1" x14ac:dyDescent="0.3">
      <c r="A39" s="21" t="str">
        <f>IF('Générateur de Liste'!M44&lt;&gt;"à compléter",CONCATENATE('Générateur de Liste'!O44," x ballon(s) ",'Générateur de Liste'!M44," de ",'Générateur de Liste'!N44),"")</f>
        <v/>
      </c>
      <c r="B39" s="15" t="str">
        <f>IF('Générateur de Liste'!A58&lt;&gt;"à compléter",CONCATENATE('Générateur de Liste'!C58," ",'Générateur de Liste'!A58),"")</f>
        <v/>
      </c>
      <c r="C39" s="83" t="s">
        <v>130</v>
      </c>
      <c r="D39" s="84"/>
      <c r="E39" s="39" t="s">
        <v>137</v>
      </c>
    </row>
    <row r="40" spans="1:5" ht="30" customHeight="1" x14ac:dyDescent="0.3">
      <c r="A40" s="15" t="str">
        <f>IF('Générateur de Liste'!M45&lt;&gt;"à compléter",CONCATENATE('Générateur de Liste'!O45," x ballon(s) ",'Générateur de Liste'!M45," de ",'Générateur de Liste'!N45),"")</f>
        <v/>
      </c>
      <c r="B40" s="17" t="str">
        <f>IF('Générateur de Liste'!A59&lt;&gt;"à compléter",CONCATENATE('Générateur de Liste'!C59," ",'Générateur de Liste'!A59),"")</f>
        <v/>
      </c>
      <c r="C40" s="77" t="str">
        <f>IF('Générateur de Liste'!E67&lt;&gt;"à compléter",CONCATENATE('Générateur de Liste'!G67," ",'Générateur de Liste'!E67),"")</f>
        <v/>
      </c>
      <c r="D40" s="88"/>
      <c r="E40" s="19" t="str">
        <f>IF('Générateur de Liste'!I59&lt;&gt;"à compléter",CONCATENATE('Générateur de Liste'!K59," ",'Générateur de Liste'!I59),"")</f>
        <v/>
      </c>
    </row>
    <row r="41" spans="1:5" ht="30" customHeight="1" x14ac:dyDescent="0.3">
      <c r="A41" s="13" t="str">
        <f>IF('Générateur de Liste'!M46&lt;&gt;"à compléter",CONCATENATE('Générateur de Liste'!O46," x ballon(s) ",'Générateur de Liste'!M46," de ",'Générateur de Liste'!N46),"")</f>
        <v/>
      </c>
      <c r="B41" s="33" t="s">
        <v>113</v>
      </c>
      <c r="C41" s="69" t="str">
        <f>IF('Générateur de Liste'!E68&lt;&gt;"à compléter",CONCATENATE('Générateur de Liste'!G68," ",'Générateur de Liste'!E68),"")</f>
        <v/>
      </c>
      <c r="D41" s="79"/>
      <c r="E41" s="13" t="str">
        <f>IF('Générateur de Liste'!I60&lt;&gt;"à compléter",CONCATENATE('Générateur de Liste'!K60," ",'Générateur de Liste'!I60),"")</f>
        <v/>
      </c>
    </row>
    <row r="42" spans="1:5" ht="30" customHeight="1" x14ac:dyDescent="0.3">
      <c r="A42" s="13" t="str">
        <f>IF('Générateur de Liste'!M47&lt;&gt;"à compléter",CONCATENATE('Générateur de Liste'!O47," x ballon(s) ",'Générateur de Liste'!M47," de ",'Générateur de Liste'!N47),"")</f>
        <v/>
      </c>
      <c r="B42" s="19" t="str">
        <f>IF('Générateur de Liste'!M60&lt;&gt;"à compléter",CONCATENATE('Générateur de Liste'!O60," ",'Générateur de Liste'!M60),"")</f>
        <v/>
      </c>
      <c r="C42" s="69" t="str">
        <f>IF('Générateur de Liste'!E69&lt;&gt;"à compléter",CONCATENATE('Générateur de Liste'!G69," ",'Générateur de Liste'!E69),"")</f>
        <v/>
      </c>
      <c r="D42" s="79"/>
      <c r="E42" s="13" t="str">
        <f>IF('Générateur de Liste'!I61&lt;&gt;"à compléter",CONCATENATE('Générateur de Liste'!K61," ",'Générateur de Liste'!I61),"")</f>
        <v/>
      </c>
    </row>
    <row r="43" spans="1:5" ht="30" customHeight="1" x14ac:dyDescent="0.3">
      <c r="A43" s="14" t="str">
        <f>IF('Générateur de Liste'!M48&lt;&gt;"à compléter",CONCATENATE('Générateur de Liste'!O48," x ballon(s) ",'Générateur de Liste'!M48," de ",'Générateur de Liste'!N48),"")</f>
        <v/>
      </c>
      <c r="B43" s="13" t="str">
        <f>IF('Générateur de Liste'!M61&lt;&gt;"à compléter",CONCATENATE('Générateur de Liste'!O61," ",'Générateur de Liste'!M61),"")</f>
        <v/>
      </c>
      <c r="C43" s="69" t="str">
        <f>IF('Générateur de Liste'!E70&lt;&gt;"à compléter",CONCATENATE('Générateur de Liste'!G70," ",'Générateur de Liste'!E70),"")</f>
        <v/>
      </c>
      <c r="D43" s="79"/>
      <c r="E43" s="14" t="str">
        <f>IF('Générateur de Liste'!I62&lt;&gt;"à compléter",CONCATENATE('Générateur de Liste'!K62," ",'Générateur de Liste'!I62),"")</f>
        <v/>
      </c>
    </row>
    <row r="44" spans="1:5" ht="30" customHeight="1" x14ac:dyDescent="0.3">
      <c r="A44" s="18" t="s">
        <v>124</v>
      </c>
      <c r="B44" s="14" t="str">
        <f>IF('Générateur de Liste'!M62&lt;&gt;"à compléter",CONCATENATE('Générateur de Liste'!O62," ",'Générateur de Liste'!M62),"")</f>
        <v/>
      </c>
      <c r="C44" s="69" t="str">
        <f>IF('Générateur de Liste'!E71&lt;&gt;"à compléter",CONCATENATE('Générateur de Liste'!G71," ",'Générateur de Liste'!E71),"")</f>
        <v/>
      </c>
      <c r="D44" s="70"/>
    </row>
    <row r="45" spans="1:5" ht="30" customHeight="1" x14ac:dyDescent="0.3">
      <c r="A45" s="24" t="str">
        <f>IF('Générateur de Liste'!N54&lt;&gt;"",CONCATENATE('Générateur de Liste'!N54," olive(s)"),"")</f>
        <v/>
      </c>
      <c r="B45" s="38" t="s">
        <v>149</v>
      </c>
      <c r="C45" s="89" t="s">
        <v>153</v>
      </c>
      <c r="D45" s="82"/>
    </row>
    <row r="46" spans="1:5" ht="30" customHeight="1" x14ac:dyDescent="0.3">
      <c r="A46" s="38" t="s">
        <v>150</v>
      </c>
      <c r="B46" s="21" t="str">
        <f>IF('Générateur de Liste'!M68&lt;&gt;"à compléter",CONCATENATE('Générateur de Liste'!O68," ",'Générateur de Liste'!M68),"")</f>
        <v/>
      </c>
      <c r="C46" s="77" t="str">
        <f>IF('Générateur de Liste'!A82&lt;&gt;"",CONCATENATE('Générateur de Liste'!A82),"")</f>
        <v/>
      </c>
      <c r="D46" s="78"/>
    </row>
    <row r="47" spans="1:5" ht="30" customHeight="1" x14ac:dyDescent="0.3">
      <c r="A47" s="21" t="str">
        <f>IF('Générateur de Liste'!I67&lt;&gt;"à compléter",CONCATENATE('Générateur de Liste'!I67),"")</f>
        <v/>
      </c>
      <c r="B47" s="15" t="str">
        <f>IF('Générateur de Liste'!M69&lt;&gt;"à compléter",CONCATENATE('Générateur de Liste'!O69," ",'Générateur de Liste'!M69),"")</f>
        <v/>
      </c>
      <c r="C47" s="69" t="str">
        <f>IF('Générateur de Liste'!A83&lt;&gt;"",CONCATENATE('Générateur de Liste'!A83),"")</f>
        <v/>
      </c>
      <c r="D47" s="70"/>
    </row>
    <row r="48" spans="1:5" ht="30" customHeight="1" x14ac:dyDescent="0.3">
      <c r="A48" s="15" t="str">
        <f>IF('Générateur de Liste'!I68&lt;&gt;"à compléter",CONCATENATE('Générateur de Liste'!I68),"")</f>
        <v/>
      </c>
      <c r="B48" s="15" t="str">
        <f>IF('Générateur de Liste'!M70&lt;&gt;"à compléter",CONCATENATE('Générateur de Liste'!O70," ",'Générateur de Liste'!M70),"")</f>
        <v/>
      </c>
      <c r="C48" s="69" t="str">
        <f>IF('Générateur de Liste'!A84&lt;&gt;"",CONCATENATE('Générateur de Liste'!A84),"")</f>
        <v/>
      </c>
      <c r="D48" s="70"/>
    </row>
    <row r="49" spans="1:4" ht="30" customHeight="1" x14ac:dyDescent="0.3">
      <c r="A49" s="17" t="str">
        <f>IF('Générateur de Liste'!I69&lt;&gt;"à compléter",CONCATENATE('Générateur de Liste'!I69),"")</f>
        <v/>
      </c>
      <c r="B49" s="15" t="str">
        <f>IF('Générateur de Liste'!M71&lt;&gt;"à compléter",CONCATENATE('Générateur de Liste'!O71," ",'Générateur de Liste'!M71),"")</f>
        <v/>
      </c>
      <c r="C49" s="69" t="str">
        <f>IF('Générateur de Liste'!A85&lt;&gt;"",CONCATENATE('Générateur de Liste'!A85),"")</f>
        <v/>
      </c>
      <c r="D49" s="70"/>
    </row>
    <row r="50" spans="1:4" ht="30" customHeight="1" x14ac:dyDescent="0.3">
      <c r="B50" s="15" t="str">
        <f>IF('Générateur de Liste'!M72&lt;&gt;"à compléter",CONCATENATE('Générateur de Liste'!O72," ",'Générateur de Liste'!M72),"")</f>
        <v/>
      </c>
      <c r="C50" s="69" t="str">
        <f>IF('Générateur de Liste'!A86&lt;&gt;"",CONCATENATE('Générateur de Liste'!A86),"")</f>
        <v/>
      </c>
      <c r="D50" s="70"/>
    </row>
    <row r="51" spans="1:4" ht="30" customHeight="1" x14ac:dyDescent="0.3">
      <c r="B51" s="15" t="str">
        <f>IF('Générateur de Liste'!M73&lt;&gt;"à compléter",CONCATENATE('Générateur de Liste'!O73," ",'Générateur de Liste'!M73),"")</f>
        <v/>
      </c>
      <c r="C51" s="69" t="str">
        <f>IF('Générateur de Liste'!A87&lt;&gt;"",CONCATENATE('Générateur de Liste'!A87),"")</f>
        <v/>
      </c>
      <c r="D51" s="70"/>
    </row>
    <row r="52" spans="1:4" ht="30" customHeight="1" x14ac:dyDescent="0.3">
      <c r="B52" s="15" t="str">
        <f>IF('Générateur de Liste'!M74&lt;&gt;"à compléter",CONCATENATE('Générateur de Liste'!O74," ",'Générateur de Liste'!M74),"")</f>
        <v/>
      </c>
      <c r="C52" s="69" t="str">
        <f>IF('Générateur de Liste'!A88&lt;&gt;"",CONCATENATE('Générateur de Liste'!A88),"")</f>
        <v/>
      </c>
      <c r="D52" s="70"/>
    </row>
    <row r="53" spans="1:4" ht="30" customHeight="1" x14ac:dyDescent="0.3">
      <c r="B53" s="17" t="str">
        <f>IF('Générateur de Liste'!M75&lt;&gt;"à compléter",CONCATENATE('Générateur de Liste'!O75," ",'Générateur de Liste'!M75),"")</f>
        <v/>
      </c>
      <c r="C53" s="71" t="str">
        <f>IF('Générateur de Liste'!A89&lt;&gt;"",CONCATENATE('Générateur de Liste'!A89),"")</f>
        <v/>
      </c>
      <c r="D53" s="72"/>
    </row>
  </sheetData>
  <mergeCells count="48"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B1:C1"/>
    <mergeCell ref="B2:C2"/>
    <mergeCell ref="A7:E7"/>
    <mergeCell ref="C10:D10"/>
    <mergeCell ref="C11:D11"/>
    <mergeCell ref="C36:D36"/>
    <mergeCell ref="C37:D37"/>
    <mergeCell ref="C38:D38"/>
    <mergeCell ref="C19:D19"/>
    <mergeCell ref="A8:E8"/>
    <mergeCell ref="C20:D20"/>
    <mergeCell ref="C17:D17"/>
    <mergeCell ref="C18:D18"/>
    <mergeCell ref="C12:D12"/>
    <mergeCell ref="C13:D13"/>
    <mergeCell ref="C14:D14"/>
    <mergeCell ref="C15:D15"/>
    <mergeCell ref="C16:D16"/>
    <mergeCell ref="C33:D33"/>
    <mergeCell ref="C35:D35"/>
    <mergeCell ref="C21:D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Générateur de Liste</vt:lpstr>
      <vt:lpstr>Liste de Matériel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Delabot</dc:creator>
  <cp:lastModifiedBy>Stéphanie Delabot</cp:lastModifiedBy>
  <cp:lastPrinted>2023-08-07T08:40:52Z</cp:lastPrinted>
  <dcterms:created xsi:type="dcterms:W3CDTF">2023-07-23T12:18:34Z</dcterms:created>
  <dcterms:modified xsi:type="dcterms:W3CDTF">2023-08-11T07:34:06Z</dcterms:modified>
</cp:coreProperties>
</file>